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escorporpeabody-my.sharepoint.com/personal/lwall_aes-corp_com/Documents/Product Info/Engineering/"/>
    </mc:Choice>
  </mc:AlternateContent>
  <xr:revisionPtr revIDLastSave="0" documentId="8_{4993497A-D657-4F78-A350-6D6725EB8D07}" xr6:coauthVersionLast="47" xr6:coauthVersionMax="47" xr10:uidLastSave="{00000000-0000-0000-0000-000000000000}"/>
  <bookViews>
    <workbookView xWindow="-28920" yWindow="-120" windowWidth="29040" windowHeight="15720" xr2:uid="{F8A3625E-9F7A-4893-BD49-F8136D91054C}"/>
  </bookViews>
  <sheets>
    <sheet name="PFC-6006" sheetId="1" r:id="rId1"/>
    <sheet name="Device Database" sheetId="6" state="hidden" r:id="rId2"/>
    <sheet name="User Defined" sheetId="9" r:id="rId3"/>
  </sheets>
  <definedNames>
    <definedName name="Conv_Detectors">'Device Database'!$B$328:$B$331</definedName>
    <definedName name="Horn_Strobes">'Device Database'!$B$4:$B$154</definedName>
    <definedName name="Horns">'Device Database'!$B$291:$B$303</definedName>
    <definedName name="MiniHorns">'Device Database'!$B$309:$B$312</definedName>
    <definedName name="Other_Notification">'Device Database'!$B$318:$B$322</definedName>
    <definedName name="_xlnm.Print_Area" localSheetId="0">'PFC-6006'!$A$1:$J$125</definedName>
    <definedName name="Strobes">'Device Database'!$B$159:$B$285</definedName>
    <definedName name="User_Defined">'User Defined'!$B$4:$B$103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3" i="1" l="1"/>
  <c r="G38" i="1"/>
  <c r="G37" i="1"/>
  <c r="I36" i="1"/>
  <c r="G36" i="1"/>
  <c r="G25" i="1"/>
  <c r="G27" i="1"/>
  <c r="I25" i="1"/>
  <c r="I27" i="1"/>
  <c r="I54" i="1"/>
  <c r="I34" i="1"/>
  <c r="G34" i="1"/>
  <c r="I51" i="1"/>
  <c r="G51" i="1"/>
  <c r="D47" i="1"/>
  <c r="C47" i="1"/>
  <c r="I21" i="1"/>
  <c r="I53" i="1"/>
  <c r="G21" i="1"/>
  <c r="G53" i="1"/>
  <c r="I63" i="1"/>
  <c r="I59" i="1"/>
  <c r="G59" i="1"/>
  <c r="G60" i="1" s="1"/>
  <c r="I62" i="1" s="1"/>
  <c r="I64" i="1" s="1"/>
  <c r="D74" i="1"/>
  <c r="F74" i="1"/>
  <c r="I32" i="1"/>
  <c r="I33" i="1"/>
  <c r="I35" i="1"/>
  <c r="I37" i="1"/>
  <c r="I38" i="1"/>
  <c r="I31" i="1"/>
  <c r="I83" i="1"/>
  <c r="I84" i="1"/>
  <c r="I85" i="1"/>
  <c r="I86" i="1"/>
  <c r="I87" i="1"/>
  <c r="G83" i="1"/>
  <c r="G84" i="1"/>
  <c r="G85" i="1"/>
  <c r="G86" i="1"/>
  <c r="G87" i="1"/>
  <c r="C88" i="1"/>
  <c r="F79" i="1"/>
  <c r="G79" i="1"/>
  <c r="F80" i="1"/>
  <c r="G80" i="1"/>
  <c r="F81" i="1"/>
  <c r="G81" i="1"/>
  <c r="F82" i="1"/>
  <c r="G82" i="1"/>
  <c r="F78" i="1"/>
  <c r="G78" i="1"/>
  <c r="H78" i="1"/>
  <c r="I78" i="1"/>
  <c r="H79" i="1"/>
  <c r="I79" i="1"/>
  <c r="H80" i="1"/>
  <c r="I80" i="1"/>
  <c r="H81" i="1"/>
  <c r="I81" i="1"/>
  <c r="H82" i="1"/>
  <c r="I82" i="1"/>
  <c r="I30" i="1"/>
  <c r="I69" i="1"/>
  <c r="D72" i="1"/>
  <c r="G31" i="1"/>
  <c r="G32" i="1"/>
  <c r="G33" i="1"/>
  <c r="G35" i="1"/>
  <c r="G30" i="1"/>
  <c r="G43" i="1" s="1"/>
  <c r="G55" i="1" s="1"/>
  <c r="I39" i="1"/>
  <c r="I55" i="1"/>
  <c r="G54" i="1"/>
  <c r="I88" i="1"/>
  <c r="I47" i="1"/>
  <c r="I56" i="1"/>
  <c r="I58" i="1"/>
  <c r="I60" i="1"/>
  <c r="G88" i="1"/>
  <c r="G47" i="1"/>
  <c r="G56" i="1"/>
  <c r="G58" i="1"/>
  <c r="G74" i="1"/>
  <c r="H7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Craig Summers</author>
  </authors>
  <commentList>
    <comment ref="I74" authorId="0" shapeId="0" xr:uid="{6A297BCB-7214-460F-906C-2A264EF35C44}">
      <text>
        <r>
          <rPr>
            <sz val="9"/>
            <color indexed="81"/>
            <rFont val="Tahoma"/>
            <family val="2"/>
          </rPr>
          <t xml:space="preserve">Enter the lowest minimum voltage required to operate any of the devices on this circuit.
</t>
        </r>
      </text>
    </comment>
  </commentList>
</comments>
</file>

<file path=xl/sharedStrings.xml><?xml version="1.0" encoding="utf-8"?>
<sst xmlns="http://schemas.openxmlformats.org/spreadsheetml/2006/main" count="570" uniqueCount="515">
  <si>
    <t xml:space="preserve">Project Name: </t>
  </si>
  <si>
    <t xml:space="preserve">Standby Hours: </t>
  </si>
  <si>
    <t xml:space="preserve">Alarm Mins: </t>
  </si>
  <si>
    <t>AES 7706-ULF
Battery &amp; Voltage Drop
Calculations</t>
  </si>
  <si>
    <t xml:space="preserve">Installed By: </t>
  </si>
  <si>
    <t xml:space="preserve">Batt Efficiency: </t>
  </si>
  <si>
    <t xml:space="preserve">Designed By: </t>
  </si>
  <si>
    <t xml:space="preserve">SLC Type: </t>
  </si>
  <si>
    <t>Class B</t>
  </si>
  <si>
    <t xml:space="preserve">Date: </t>
  </si>
  <si>
    <t xml:space="preserve">NAC Source Voltage: </t>
  </si>
  <si>
    <t xml:space="preserve">Model #: </t>
  </si>
  <si>
    <t>AES 7706-ULF</t>
  </si>
  <si>
    <t xml:space="preserve">Max Panel Current (amps): </t>
  </si>
  <si>
    <t xml:space="preserve">Panel ID: </t>
  </si>
  <si>
    <t>User assumes all responsibility to ensure the quantities and current draw values in this worksheet are accurate prior to submittal.</t>
  </si>
  <si>
    <t xml:space="preserve">Location: </t>
  </si>
  <si>
    <t>FACP</t>
  </si>
  <si>
    <t>Standby (amps)</t>
  </si>
  <si>
    <t>Alarm (amps)</t>
  </si>
  <si>
    <t>Qty</t>
  </si>
  <si>
    <t>Part #</t>
  </si>
  <si>
    <t>Description</t>
  </si>
  <si>
    <t>Each</t>
  </si>
  <si>
    <t>Total</t>
  </si>
  <si>
    <t>7706-ULF</t>
  </si>
  <si>
    <t>Conventional 6-Zone FACP With Subscriber</t>
  </si>
  <si>
    <t xml:space="preserve">Panel Standby: </t>
  </si>
  <si>
    <t xml:space="preserve">Panel Alarm: </t>
  </si>
  <si>
    <t>P-LINK (RS-485) - Remote Annunciator</t>
  </si>
  <si>
    <t>Standby</t>
  </si>
  <si>
    <t>Alarm</t>
  </si>
  <si>
    <t>RA-6075</t>
  </si>
  <si>
    <r>
      <t>LCD Annunciator -</t>
    </r>
    <r>
      <rPr>
        <b/>
        <sz val="9"/>
        <color indexed="8"/>
        <rFont val="Calibri"/>
        <family val="2"/>
      </rPr>
      <t xml:space="preserve"> LIMIT ONE PER SYSTEM</t>
    </r>
  </si>
  <si>
    <t xml:space="preserve">P-LINK Standby: </t>
  </si>
  <si>
    <t xml:space="preserve">P-LINK Alarm: </t>
  </si>
  <si>
    <t xml:space="preserve">2-wire Initiating Devices </t>
  </si>
  <si>
    <t>PS-24</t>
  </si>
  <si>
    <t>Potter Photoelectric Smoke Detector</t>
  </si>
  <si>
    <t>PS-24H</t>
  </si>
  <si>
    <t>Potter Photoelectric/Heat Detector</t>
  </si>
  <si>
    <t>2W-B</t>
  </si>
  <si>
    <t>System Sensor Photoelectric Detector</t>
  </si>
  <si>
    <t>2WT-B</t>
  </si>
  <si>
    <t>System Sensor Photoelectric/Heat Detector</t>
  </si>
  <si>
    <t>SLR-24</t>
  </si>
  <si>
    <t>Hochiki Photoelectric Smoke Detector</t>
  </si>
  <si>
    <t>SLR-24H</t>
  </si>
  <si>
    <t>Hochiki Photoelectric/ Heat Detector</t>
  </si>
  <si>
    <t xml:space="preserve">User Added </t>
  </si>
  <si>
    <t>Add description and standby/alarm info.</t>
  </si>
  <si>
    <t>Total Alarm</t>
  </si>
  <si>
    <t>Maximum short circuit (Alarm) current is limited to 32mA per initiating zone (6 x 32mA)</t>
  </si>
  <si>
    <t xml:space="preserve">IDC Standby: </t>
  </si>
  <si>
    <t xml:space="preserve">IDC Alarm: </t>
  </si>
  <si>
    <t xml:space="preserve">           NAC POWER</t>
  </si>
  <si>
    <t>Ckt</t>
  </si>
  <si>
    <t>Use</t>
  </si>
  <si>
    <t>NAC</t>
  </si>
  <si>
    <t>Battery Calculation Summary</t>
  </si>
  <si>
    <t xml:space="preserve">Panel Current: </t>
  </si>
  <si>
    <t xml:space="preserve">P-Link Current: </t>
  </si>
  <si>
    <t xml:space="preserve">IDC Device Current: </t>
  </si>
  <si>
    <t xml:space="preserve">NAC Circuit Current: </t>
  </si>
  <si>
    <t xml:space="preserve">Total Standby: </t>
  </si>
  <si>
    <t xml:space="preserve">Total Alarm: </t>
  </si>
  <si>
    <t>AH Required:</t>
  </si>
  <si>
    <t xml:space="preserve"> AH Required:</t>
  </si>
  <si>
    <t xml:space="preserve">Total Combined Standby &amp; Alarm AmpHours Required: </t>
  </si>
  <si>
    <t xml:space="preserve">Efficiency Factor: </t>
  </si>
  <si>
    <t xml:space="preserve">Required Battery AmpHours: </t>
  </si>
  <si>
    <t xml:space="preserve">Battery AmpHours Provided: </t>
  </si>
  <si>
    <t>NAC Circuit Configuration &amp; Voltage Drop</t>
  </si>
  <si>
    <t xml:space="preserve">MAX Circuit Current (amps): </t>
  </si>
  <si>
    <t xml:space="preserve">Source Voltage Used (VDC): </t>
  </si>
  <si>
    <t>Usage:</t>
  </si>
  <si>
    <t xml:space="preserve">Description: </t>
  </si>
  <si>
    <t>Wire Type</t>
  </si>
  <si>
    <t>Ohms/1000ft</t>
  </si>
  <si>
    <t>Length 1-Way</t>
  </si>
  <si>
    <t>Actual Ohms</t>
  </si>
  <si>
    <r>
      <t xml:space="preserve">Max Load </t>
    </r>
    <r>
      <rPr>
        <b/>
        <sz val="8"/>
        <color indexed="9"/>
        <rFont val="Calibri"/>
        <family val="2"/>
      </rPr>
      <t>(amps)</t>
    </r>
  </si>
  <si>
    <t>Volts @ EOL</t>
  </si>
  <si>
    <t>Min Volts Req'd</t>
  </si>
  <si>
    <t>#14 Solid</t>
  </si>
  <si>
    <t>Circuit Devices</t>
  </si>
  <si>
    <t>Lookup Type</t>
  </si>
  <si>
    <t>Desc</t>
  </si>
  <si>
    <t>Notification</t>
  </si>
  <si>
    <t>User can add devices on the fly</t>
  </si>
  <si>
    <t>to these bottom 5 rows</t>
  </si>
  <si>
    <t>(No lookup function)</t>
  </si>
  <si>
    <t>Total Standby:</t>
  </si>
  <si>
    <t>Aux Power</t>
  </si>
  <si>
    <t>Aux Power Resettable</t>
  </si>
  <si>
    <t>Door Holders</t>
  </si>
  <si>
    <t>Doors (Low AC Drop)</t>
  </si>
  <si>
    <t>Horn Strobes</t>
  </si>
  <si>
    <t>Strobes</t>
  </si>
  <si>
    <t>Horns</t>
  </si>
  <si>
    <t>MiniHorns</t>
  </si>
  <si>
    <t>Other Notification</t>
  </si>
  <si>
    <t>User Defined</t>
  </si>
  <si>
    <t>Conv Detectors</t>
  </si>
  <si>
    <t>#14 Stranded</t>
  </si>
  <si>
    <t>#16 Solid</t>
  </si>
  <si>
    <t>#16 Stranded</t>
  </si>
  <si>
    <t>#18 Solid</t>
  </si>
  <si>
    <t>#18 Stranded</t>
  </si>
  <si>
    <t>(Current draws listed are 2400/3000HZ Temporal audible setting)</t>
  </si>
  <si>
    <t>Potter SH-1224  15cd, Hi db</t>
  </si>
  <si>
    <t>Potter SH-1224  15cd, Med db</t>
  </si>
  <si>
    <t>Potter SH-1224  15cd, Lo db</t>
  </si>
  <si>
    <t>Potter SH-1224  35cd, Hi db</t>
  </si>
  <si>
    <t>Potter SH-1224  35cd, Med db</t>
  </si>
  <si>
    <t>Potter SH-1224  35cd, Lo db</t>
  </si>
  <si>
    <t>Potter SH-1224  60cd, Hi db</t>
  </si>
  <si>
    <t>Potter SH-1224  60cd, Med db</t>
  </si>
  <si>
    <t>Potter SH-1224  60cd, Lo db</t>
  </si>
  <si>
    <t>Potter SH-1224  75cd, Hi db</t>
  </si>
  <si>
    <t>Potter SH-1224  75cd, Med db</t>
  </si>
  <si>
    <t>Potter SH-1224  75cd, Lo db</t>
  </si>
  <si>
    <t>Potter SH-1224  95cd, Hi db</t>
  </si>
  <si>
    <t>Potter SH-1224  95cd, Med db</t>
  </si>
  <si>
    <t>Potter SH-1224  95cd, Lo db</t>
  </si>
  <si>
    <t>Potter SH-1224  110cd, Hi db</t>
  </si>
  <si>
    <t>Potter SH-1224  110cd, Med db</t>
  </si>
  <si>
    <t>Potter SH-1224  110cd, Lo db</t>
  </si>
  <si>
    <t>Potter SH-1224WP 15cd, Hi db</t>
  </si>
  <si>
    <t>Potter SH-1224WP 15cd, Med db</t>
  </si>
  <si>
    <t>Potter SH-1224WP 15cd, Lo db</t>
  </si>
  <si>
    <t>Potter SH-1224WP 35cd, Hi db</t>
  </si>
  <si>
    <t>Potter SH-1224WP 35cd, Med db</t>
  </si>
  <si>
    <t>Potter SH-1224WP 35cd, Lo db</t>
  </si>
  <si>
    <t>Potter SH-1224WP 60cd, Hi db</t>
  </si>
  <si>
    <t>Potter SH-1224WP 60cd, Med db</t>
  </si>
  <si>
    <t>Potter SH-1224WP 60cd, Lo db</t>
  </si>
  <si>
    <t>Potter SH-1224WP 75cd, Hi db</t>
  </si>
  <si>
    <t>Potter SH-1224WP 75cd, Med db</t>
  </si>
  <si>
    <t>Potter SH-1224WP 75cd, Lo db</t>
  </si>
  <si>
    <t>Potter SH-1224WP 95cd, Hi db</t>
  </si>
  <si>
    <t>Potter SH-1224WP 95cd, Med db</t>
  </si>
  <si>
    <t>Potter SH-1224WP 95cd, Lo db</t>
  </si>
  <si>
    <t>Potter SH-1224WP 110cd, Hi db</t>
  </si>
  <si>
    <t>Potter SH-1224WP 110cd, Med db</t>
  </si>
  <si>
    <t>Potter SH-1224WP 110cd, Lo db</t>
  </si>
  <si>
    <t>Potter SH-24H  95cd, Hi db</t>
  </si>
  <si>
    <t>Potter SH-24H  95cd, Med db</t>
  </si>
  <si>
    <t>Potter SH-24H  95cd, Lo db</t>
  </si>
  <si>
    <t>Potter SH-24H  110cd, Hi db</t>
  </si>
  <si>
    <t>Potter SH-24H  110cd, Med db</t>
  </si>
  <si>
    <t>Potter SH-24H  110cd, Lo db</t>
  </si>
  <si>
    <t>Potter SH-24H  135cd, Hi db</t>
  </si>
  <si>
    <t>Potter SH-24H  135cd, Med db</t>
  </si>
  <si>
    <t>Potter SH-24H  135cd, Lo db</t>
  </si>
  <si>
    <t>Potter SH-24H  150cd, Hi db</t>
  </si>
  <si>
    <t>Potter SH-24H  150cd, Med db</t>
  </si>
  <si>
    <t>Potter SH-24H  150cd, Lo db</t>
  </si>
  <si>
    <t>Potter SH-24H  177cd, Hi db</t>
  </si>
  <si>
    <t>Potter SH-24H  177cd, Med db</t>
  </si>
  <si>
    <t>Potter SH-24H  177cd, Lo db</t>
  </si>
  <si>
    <t>Potter SH-24H  185cd, Hi db</t>
  </si>
  <si>
    <t>Potter SH-24H  185cd, Med db</t>
  </si>
  <si>
    <t>Potter SH-24H  185cd, Lo db</t>
  </si>
  <si>
    <t>Potter SH-24H-WP  95cd, Hi db</t>
  </si>
  <si>
    <t>Potter SH-24H-WP  95cd, Med db</t>
  </si>
  <si>
    <t>Potter SH-24H-WP  95cd, Lo db</t>
  </si>
  <si>
    <t>Potter SH-24H-WP  110cd, Hi db</t>
  </si>
  <si>
    <t>Potter SH-24H-WP  110cd, Med db</t>
  </si>
  <si>
    <t>Potter SH-24H-WP  110cd, Lo db</t>
  </si>
  <si>
    <t>Potter SH-24H-WP  135cd, Hi db</t>
  </si>
  <si>
    <t>Potter SH-24H-WP  135cd, Med db</t>
  </si>
  <si>
    <t>Potter SH-24H-WP  135cd, Lo db</t>
  </si>
  <si>
    <t>Potter SH-24H-WP  150cd, Hi db</t>
  </si>
  <si>
    <t>Potter SH-24H-WP  150cd, Med db</t>
  </si>
  <si>
    <t>Potter SH-24H-WP  150cd, Lo db</t>
  </si>
  <si>
    <t>Potter SH-24H-WP  177cd, Hi db</t>
  </si>
  <si>
    <t>Potter SH-24H-WP  177cd, Med db</t>
  </si>
  <si>
    <t>Potter SH-24H-WP  177cd, Lo db</t>
  </si>
  <si>
    <t>Potter SH-24H-WP  185cd, Hi db</t>
  </si>
  <si>
    <t>Potter SH-24H-WP  185cd, Med db</t>
  </si>
  <si>
    <t>Potter SH-24H-WP  185cd, Lo db</t>
  </si>
  <si>
    <t>Potter SH24C-3075110 30cd, Hi db</t>
  </si>
  <si>
    <t>Potter SH24C-3075110 30cd, Lo db</t>
  </si>
  <si>
    <t>Potter SH24C-3075110 75cd, Hi db</t>
  </si>
  <si>
    <t>Potter SH24C-3075110 75cd, Lo db</t>
  </si>
  <si>
    <t>Potter SH24C-3075110 110cd, Hi db</t>
  </si>
  <si>
    <t>Potter SH24C-3075110 110cd, Lo db</t>
  </si>
  <si>
    <t>Potter SH24C-177, 177cd, Hi db</t>
  </si>
  <si>
    <t>Potter SH24C-177, 177cd, Lo db</t>
  </si>
  <si>
    <t>Potter HS-24, 15cd, Hi db</t>
  </si>
  <si>
    <t>Potter HS-24, 30cd, Hi db</t>
  </si>
  <si>
    <t>Potter HS-24, 60cd, Hi db</t>
  </si>
  <si>
    <t>Potter HS-24, 75cd, Hi db</t>
  </si>
  <si>
    <t>Potter HS-24, 110cd, Hi db</t>
  </si>
  <si>
    <t>Potter HS24-177,177cd, Hi db</t>
  </si>
  <si>
    <t>Potter CHS-24, 15cd, Hi db</t>
  </si>
  <si>
    <t>Potter CHS-24, 30cd, Hi db</t>
  </si>
  <si>
    <t>Potter CHS-24, 75cd, Hi db</t>
  </si>
  <si>
    <t>Potter CHS-24. 95cd, Hi db</t>
  </si>
  <si>
    <t>Potter CHS-24, 115cd, Hi db</t>
  </si>
  <si>
    <t>Potter CHS-24, 150cd, Hi db</t>
  </si>
  <si>
    <t>Potter CHS-24A, 15cd, Hi db</t>
  </si>
  <si>
    <t>Potter CHS-24A, 30cd, Hi db</t>
  </si>
  <si>
    <t>Potter CHS-24A, 60cd, Hi db</t>
  </si>
  <si>
    <t>Potter CHS-24A, 75cd, Hi db</t>
  </si>
  <si>
    <t>Potter CHS-24A, 110cd, Hi db</t>
  </si>
  <si>
    <t>Potter CHS-24B,CHS-24G,CHS-24R, 15cd, Hi db</t>
  </si>
  <si>
    <t>Potter CHS-24B,CHS-24G,CHS-24R, 30cd, Hi db</t>
  </si>
  <si>
    <t>Potter CHS-24B,CHS-24G,CHS-24R, 60cd, Hi db</t>
  </si>
  <si>
    <t>Potter CHS-24B,CHS-24G,CHS-24R, 75cd, Hi db</t>
  </si>
  <si>
    <t>Potter CHS-24B,CHS-24G,CHS-24R, 110cd, Hi db</t>
  </si>
  <si>
    <t>Potter CCHS-24A,CCHS-24B,CCHS-24G, 15cd, Hi db</t>
  </si>
  <si>
    <t>Potter CCHS-24A,CCHS-24B,CCHS-24G, 30cd, Hi db</t>
  </si>
  <si>
    <t>Potter CCHS-24A,CCHS-24B,CCHS-24G, 75cd, Hi db</t>
  </si>
  <si>
    <t>Potter CCHS-24A,CCHS-24B,CCHS-24G, 95cd, Hi db</t>
  </si>
  <si>
    <t>Potter CCHS-24A,CCHS-24B,CCHS-24G, 115cd, Hi db</t>
  </si>
  <si>
    <t>Potter CCHS-24R, 15cd, Hi db</t>
  </si>
  <si>
    <t>Potter CCHS-24R, 30cd, Hi db</t>
  </si>
  <si>
    <t>Potter CCHS-24R, 75cd, Hi db</t>
  </si>
  <si>
    <t>Potter CCHS-24R, 95cd, Hi db</t>
  </si>
  <si>
    <t>Potter CCHS-24R, 115cd, Hi db</t>
  </si>
  <si>
    <t>Potter HS-24-WP, HSLP-24-WP 75cd, Hi db</t>
  </si>
  <si>
    <t>Potter CHS-24A-WP,CHSLP-24A-WP 75cd, Hi db</t>
  </si>
  <si>
    <t xml:space="preserve"> CHS-24B-WP,CHS-24G-WP,CSH-24R-WP, 75cd, Hi db</t>
  </si>
  <si>
    <t xml:space="preserve"> CHSLP-24B-WP,CHSLP-24G-WP,CHSLP-24R-WP, 75cd, Hi db</t>
  </si>
  <si>
    <t>Gentex GEC3-24, 15cd, Hi db</t>
  </si>
  <si>
    <t>Gentex GEC3-24, 30cd, Hi db</t>
  </si>
  <si>
    <t>Gentex GEC3-24, 60cd, Hi db</t>
  </si>
  <si>
    <t>Gentex GEC3-24, 75cd, Hi db</t>
  </si>
  <si>
    <t>Gentex GEC3-24, 110cd, Hi db</t>
  </si>
  <si>
    <t>Gentex GEC-24-177, 177cd, Hi db</t>
  </si>
  <si>
    <t>Gentex GCC-24, 15cd, Hi db</t>
  </si>
  <si>
    <t>Gentex GCC-24, 30cd, Hi db</t>
  </si>
  <si>
    <t>Gentex GCC-24, 75cd, Hi db</t>
  </si>
  <si>
    <t>Gentex GCC-24. 95cd, Hi db</t>
  </si>
  <si>
    <t>Gentex GCC-24, 115cd, Hi db</t>
  </si>
  <si>
    <t>Gentex GCC-24, 150cd, Hi db</t>
  </si>
  <si>
    <t>Gentex GECA24, 15cd, Hi db</t>
  </si>
  <si>
    <t>Gentex GECA24, 30cd, Hi db</t>
  </si>
  <si>
    <t>Gentex GECA24, 60cd, Hi db</t>
  </si>
  <si>
    <t>Gentex GECA24, 75cd, Hi db</t>
  </si>
  <si>
    <t>Gentex GECA24, 110cd, Hi db</t>
  </si>
  <si>
    <t>Gentex GECB24, GECG24, GECR24, 15cd, Hi db</t>
  </si>
  <si>
    <t>Gentex GECB24, GECG24, GECR24, 30cd, Hi db</t>
  </si>
  <si>
    <t>Gentex GECB24, GECG24, GECR24, 60cd, Hi db</t>
  </si>
  <si>
    <t>Gentex GECB24, GECG24, GECR24, 75cd, Hi db</t>
  </si>
  <si>
    <t>Gentex GECB24, GECG24, GECR24, 110cd, Hi db</t>
  </si>
  <si>
    <t>Gentex GCCA24, GCCB24, GCCG24, 15cd, Hi db</t>
  </si>
  <si>
    <t>Gentex GCCA24, GCCB24, GCCG24, 30cd, Hi db</t>
  </si>
  <si>
    <t>Gentex GCCA24, GCCB24, GCCG24, 75cd, Hi db</t>
  </si>
  <si>
    <t>Gentex GCCA24, GCCB24, GCCG24, 95cd, Hi db</t>
  </si>
  <si>
    <t>Gentex GCCA24, GCCB24, GCCG24, 115cd, Hi db</t>
  </si>
  <si>
    <t>Gentex GCCR24, 15cd, Hi db</t>
  </si>
  <si>
    <t>Gentex GCCR24, 30cd, Hi db</t>
  </si>
  <si>
    <t>Gentex GCCR24, 75cd, Hi db</t>
  </si>
  <si>
    <t>Gentex GCCR24, 95cd, Hi db</t>
  </si>
  <si>
    <t>Gentex GCCR24, 115cd, Hi db</t>
  </si>
  <si>
    <t>Gentex WGEC24-75, 75cd, Hi db</t>
  </si>
  <si>
    <t>Gentex WGECA24, 75cd, Hi db</t>
  </si>
  <si>
    <t>Gentex WGECB24,WGECG24,WGECR24, 75cd, Hi db</t>
  </si>
  <si>
    <t>Potter SL-1224 Strobe 15cd</t>
  </si>
  <si>
    <t>Potter SL-1224 Strobe 35cd</t>
  </si>
  <si>
    <t>Potter SL-1224 Strobe 60cd</t>
  </si>
  <si>
    <t>Potter SL-1224 Strobe 75cd</t>
  </si>
  <si>
    <t>Potter SL-1224 Strobe 95cd</t>
  </si>
  <si>
    <t>Potter SL-1224 Strobe 110cd</t>
  </si>
  <si>
    <t>Potter SL-1224WP Strobe 15cd</t>
  </si>
  <si>
    <t>Potter SL-1224WP Strobe 35cd</t>
  </si>
  <si>
    <t>Potter SL-1224WP Strobe 60cd</t>
  </si>
  <si>
    <t>Potter SL-1224WP Strobe 75cd</t>
  </si>
  <si>
    <t>Potter SL-1224WP Strobe 95cd</t>
  </si>
  <si>
    <t>Potter SL-1224WP Strobe 110cd</t>
  </si>
  <si>
    <t>Potter SL-24H Strobe 95cd</t>
  </si>
  <si>
    <t>Potter SL-24H Strobe 110cd</t>
  </si>
  <si>
    <t>Potter SL-24H Strobe 135cd</t>
  </si>
  <si>
    <t>Potter SL-24H Strobe 150cd</t>
  </si>
  <si>
    <t>Potter SL-24H Strobe 177cd</t>
  </si>
  <si>
    <t>Potter SL-24H Strobe 185cd</t>
  </si>
  <si>
    <t>Potter SL-24H-WP Strobe 95cd</t>
  </si>
  <si>
    <t>Potter SL-24H-WP Strobe 110cd</t>
  </si>
  <si>
    <t>Potter SL-24H-WP Strobe 135cd</t>
  </si>
  <si>
    <t>Potter SL-24H-WP Strobe 150cd</t>
  </si>
  <si>
    <t>Potter SL-24H-WP Strobe 177cd</t>
  </si>
  <si>
    <t>Potter SL-24H-WP Strobe 185cd</t>
  </si>
  <si>
    <t>Potter SL24C-3075110 Strobe 30cd</t>
  </si>
  <si>
    <t>Potter SL24C-3075110 Strobe 75cd</t>
  </si>
  <si>
    <t>Potter SL24C-3075110 Strobe 110cd</t>
  </si>
  <si>
    <t>Potter SL24C-177 Strobe 177cd</t>
  </si>
  <si>
    <t>Potter S-24 Strobe, 15cd</t>
  </si>
  <si>
    <t>Potter S-24 Strobe, 30cd</t>
  </si>
  <si>
    <t>Potter S-24 Strobe, 60cd</t>
  </si>
  <si>
    <t>Potter S-24 Strobe, 75cd</t>
  </si>
  <si>
    <t>Potter S-24 Strobe, 110cd</t>
  </si>
  <si>
    <t>Potter S24-177 Strobe, 177cd</t>
  </si>
  <si>
    <t>Potter CS-24 Strobe, 15cd</t>
  </si>
  <si>
    <t>Potter CS-24 Strobe, 30cd</t>
  </si>
  <si>
    <t>Potter CS-24 Strobe, 75cd</t>
  </si>
  <si>
    <t>Potter CS-24 Strobe, 95cd</t>
  </si>
  <si>
    <t>Potter CS-24 Strobe, 115cd</t>
  </si>
  <si>
    <t>Potter CS-24 Strobe, 150cd</t>
  </si>
  <si>
    <t>Potter S-24-WP Strobe, 75cd</t>
  </si>
  <si>
    <t>Potter CS-24WA Strobe, 15cd</t>
  </si>
  <si>
    <t>Potter CS-24WA Strobe, 30cd</t>
  </si>
  <si>
    <t>Potter CS-24WA Strobe, 60cd</t>
  </si>
  <si>
    <t>Potter CS-24WA Strobe,75cd</t>
  </si>
  <si>
    <t>Potter CS-24WA Strobe,110cd</t>
  </si>
  <si>
    <t>Potter CS-24WB,CS-24WG,CS-24WR Strobe, 15cd</t>
  </si>
  <si>
    <t>Potter CS-24WB,CS-24WG,CS-24WR Strobe, 30cd</t>
  </si>
  <si>
    <t>Potter CS-24WB,CS-24WG,CS-24WR Strobe, 60cd</t>
  </si>
  <si>
    <t>Potter CS-24WB,CS-24WG,CS-24WR Strobe, 75cd</t>
  </si>
  <si>
    <t>Potter CS-24WB,CS-24WG,CS-24WR Strobe, 110cd</t>
  </si>
  <si>
    <t>Potter CCS-24A,CCS-24B,CCS-24G Strobe, 15cd</t>
  </si>
  <si>
    <t>Potter CCS-24A,CCS-24B,CCS-24G Strobe, 30cd</t>
  </si>
  <si>
    <t>Potter CCS-24A,CCS-24B,CCS-24G Strobe, 75cd</t>
  </si>
  <si>
    <t>Potter CCS-24A,CCS-24B,CCS-24G Strobe, 95cd</t>
  </si>
  <si>
    <t>Potter CCS-24A,CCS-24B,CCS-24G Strobe, 115cd</t>
  </si>
  <si>
    <t>Potter CCS-24R Strobe, 15cd</t>
  </si>
  <si>
    <t>Potter CCS-24R Strobe, 30cd</t>
  </si>
  <si>
    <t>Potter CCS-24R Strobe, 75cd</t>
  </si>
  <si>
    <t>Potter CCS-24R Strobe, 95cd</t>
  </si>
  <si>
    <t>Potter CCS-24R Strobe, 110cd</t>
  </si>
  <si>
    <t xml:space="preserve"> CS-24A-WP,CS-24B-WP,CS-24G-WP,CS-24R-WP Strobe, 75cd</t>
  </si>
  <si>
    <t xml:space="preserve"> CSLP-24A-WP,CS-24B-WP,CS-24G-WP,CS-24R-WP Strobe, 75cd</t>
  </si>
  <si>
    <t>Potter SPKSTR-24WLP, 15cd</t>
  </si>
  <si>
    <t>Potter SPKSTR-24WLP Strobe, 30cd</t>
  </si>
  <si>
    <t>Potter SPKSTR-24WLP Strobe, 60cd</t>
  </si>
  <si>
    <t>Potter SPKSTR-24WLP Strobe, 75cd</t>
  </si>
  <si>
    <t>Potter SPKSTR-24WLP Strobe, 110cd</t>
  </si>
  <si>
    <t>Potter SPKSTR-24CLP Strobe 15cd</t>
  </si>
  <si>
    <t>Potter SPKSTR-24CLP Strobe, 30cd</t>
  </si>
  <si>
    <t>Potter SPKSTR-24CLP Strobe, 75cd</t>
  </si>
  <si>
    <t>Potter SPKSTR-24CLP Strobe, 95cd</t>
  </si>
  <si>
    <t>Potter SPKSTR-24CLP Strobe, 115cd</t>
  </si>
  <si>
    <t>Potter CSPKSTR-24A Strobe, 15/75cd</t>
  </si>
  <si>
    <t>Potter CSPKSTR-24B Strobe, 15/75cd</t>
  </si>
  <si>
    <t>Potter CSPKSTR-24G Strobe, 15/75cd</t>
  </si>
  <si>
    <t>Potter CSPKSTR-24R Strobe, 15/75cd</t>
  </si>
  <si>
    <t>Gentex GES3-24 Strobe, 15cd</t>
  </si>
  <si>
    <t>Gentex GES3-24 Strobe, 30cd</t>
  </si>
  <si>
    <t>Gentex GES3-24 Strobe, 60cd</t>
  </si>
  <si>
    <t>Gentex GES3-24 Strobe, 75cd</t>
  </si>
  <si>
    <t>Gentex GES3-24 Strobe, 110cd</t>
  </si>
  <si>
    <t>Gentex GES24-177 Strobe, 177cd</t>
  </si>
  <si>
    <t>Gentex GCS24 Strobe, 15cd</t>
  </si>
  <si>
    <t>Gentex GCS24 Strobe, 30cd</t>
  </si>
  <si>
    <t>Gentex GCS24 Strobe, 75cd</t>
  </si>
  <si>
    <t>Gentex GCS24 Strobe, 95cd</t>
  </si>
  <si>
    <t>Gentex GCS24 Strobe, 115cd</t>
  </si>
  <si>
    <t>Gentex GCS24 Strobe, 150cd</t>
  </si>
  <si>
    <t>Gentex WGES24-75 Strobe, 75cd</t>
  </si>
  <si>
    <t>Gentex GESA24 Strobe, 15cd</t>
  </si>
  <si>
    <t>Gentex GESA24 Strobe, 30cd</t>
  </si>
  <si>
    <t>Gentex GESA24 Strobe, 60cd</t>
  </si>
  <si>
    <t>Gentex GESA24 Strobe,75cd</t>
  </si>
  <si>
    <t>Gentex GESA24 Strobe,110cd</t>
  </si>
  <si>
    <t>Gentex GESB24, GESG24, GESR24 Strobe, 15cd</t>
  </si>
  <si>
    <t>Gentex GESB24, GESG24, GESR24 Strobe, 30cd</t>
  </si>
  <si>
    <t>Gentex GESB24, GESG24, GESR24 Strobe, 60cd</t>
  </si>
  <si>
    <t>Gentex GESB24, GESG24, GESR24 Strobe, 75cd</t>
  </si>
  <si>
    <t>Gentex GESB24, GESG24, GESR24 Strobe, 110cd</t>
  </si>
  <si>
    <t>Gentex GCSA24, GCSB24, GCSG24 Strobe, 15cd</t>
  </si>
  <si>
    <t>Gentex GCSA24, GCSB24, GCSG24 Strobe, 30cd</t>
  </si>
  <si>
    <t>Gentex GCSA24, GCSB24, GCSG24 Strobe, 75cd</t>
  </si>
  <si>
    <t>Gentex GCSA24, GCSB24, GCSG24 Strobe, 95cd</t>
  </si>
  <si>
    <t>Gentex GCSA24, GCSB24, GCSG24 Strobe, 115cd</t>
  </si>
  <si>
    <t>Gentex GCSR24 Strobe, 15cd</t>
  </si>
  <si>
    <t>Gentex GCSR24 Strobe, 30cd</t>
  </si>
  <si>
    <t>Gentex GCSR24 Strobe, 75cd</t>
  </si>
  <si>
    <t>Gentex GCSR24 Strobe, 95cd</t>
  </si>
  <si>
    <t>Gentex GCSR24 Strobe, 110cd</t>
  </si>
  <si>
    <t>Gentex WGESA24 Strobe, 75cd</t>
  </si>
  <si>
    <t>Gentex WGESB24, WGESG24, WGESR24 Strobe, 75cd</t>
  </si>
  <si>
    <t>Gentex SSPK24WLP Strobe, 15cd</t>
  </si>
  <si>
    <t>Gentex SSPK24WLP Strobe, 30cd</t>
  </si>
  <si>
    <t>Gentex SSPK24WLP Strobe, 60cd</t>
  </si>
  <si>
    <t>Gentex SSPK24WLP Strobe, 75cd</t>
  </si>
  <si>
    <t>Gentex SSPK24WLP Strobe, 110cd</t>
  </si>
  <si>
    <t>Gentex SSPK24CLP Strobe, 15cd</t>
  </si>
  <si>
    <t>Gentex SSPK24CLP Strobe, 30cd</t>
  </si>
  <si>
    <t>Gentex SSPK24CLP Strobe, 75cd</t>
  </si>
  <si>
    <t>Gentex SSPK24CLP Strobe, 95cd</t>
  </si>
  <si>
    <t>Gentex SSPK24CLP Strobe, 115cd</t>
  </si>
  <si>
    <t>Gentex SSPKA24 Strobe, 15/75cd</t>
  </si>
  <si>
    <t>Gentex SSPKB24 Strobe, 15/75cd</t>
  </si>
  <si>
    <t>Gentex SSPKG24 Strobe, 15/75cd</t>
  </si>
  <si>
    <t>Gentex SSPKR24 Strobe, 15/75cd</t>
  </si>
  <si>
    <t>Potter H-1224 Horn, Hi db</t>
  </si>
  <si>
    <t>Potter H-1224 Horn, Med db</t>
  </si>
  <si>
    <t>Potter H-1224 Horn, Lo db</t>
  </si>
  <si>
    <t>Potter EH-24 Horn, High db</t>
  </si>
  <si>
    <t>Potter LFH-24 LF Horn, Temporal 3 Normal db</t>
  </si>
  <si>
    <t>Potter LFH-24 LF Horn, Temporal 3 Loud db</t>
  </si>
  <si>
    <t>Potter LFH-24 LF Horn, Temporal 4 Normal db</t>
  </si>
  <si>
    <t>Potter LFH-24 LF Horn, Temporal 4 Loud db</t>
  </si>
  <si>
    <t>Gentex GEH24 Horn, High db</t>
  </si>
  <si>
    <t>Gentex GHLF LF Horn, Temporal 3 Normal db</t>
  </si>
  <si>
    <t>Gentex GHLF LF Horn, Temporal 3 Loud db</t>
  </si>
  <si>
    <t>Gentex GHLF LF Horn, Temporal 4 Normal db</t>
  </si>
  <si>
    <t>Gentex GHLF LF Horn, Temporal 4 Loud db</t>
  </si>
  <si>
    <t>Potter HP-25T MiniHorn, Synchable</t>
  </si>
  <si>
    <t>Potter MH-12/24 MiniHorn</t>
  </si>
  <si>
    <t>Potter MHT-1224 Mini Horn</t>
  </si>
  <si>
    <t>Gentex GX-93 Mini Horn</t>
  </si>
  <si>
    <t>Potter MBA-246 Bell</t>
  </si>
  <si>
    <t>Potter MBA-248 Bell</t>
  </si>
  <si>
    <t>Potter MBA-2410 Bell</t>
  </si>
  <si>
    <t>Federal FHEX Explsn Proof Horn</t>
  </si>
  <si>
    <t>Federal FSEX Explsn Proof Strobe</t>
  </si>
  <si>
    <t>Conventional Detectors</t>
  </si>
  <si>
    <t>Potter DSD-P Duct Detector</t>
  </si>
  <si>
    <t>Potter CO-12/24 CO Detector</t>
  </si>
  <si>
    <t>Potter PS-24 Photo Smoke Det</t>
  </si>
  <si>
    <t>Potter PS-24H Photo/Heat Det</t>
  </si>
  <si>
    <t>User Defined Parts</t>
  </si>
  <si>
    <t>User Defined 1</t>
  </si>
  <si>
    <t>User Defined 2</t>
  </si>
  <si>
    <t>User Defined 3</t>
  </si>
  <si>
    <t>User Defined 4</t>
  </si>
  <si>
    <t>User Defined 5</t>
  </si>
  <si>
    <t>User Defined 6</t>
  </si>
  <si>
    <t>User Defined 7</t>
  </si>
  <si>
    <t>User Defined 8</t>
  </si>
  <si>
    <t>User Defined 9</t>
  </si>
  <si>
    <t>User Defined 10</t>
  </si>
  <si>
    <t>User Defined 11</t>
  </si>
  <si>
    <t>User Defined 12</t>
  </si>
  <si>
    <t>User Defined 13</t>
  </si>
  <si>
    <t>User Defined 14</t>
  </si>
  <si>
    <t>User Defined 15</t>
  </si>
  <si>
    <t>User Defined 16</t>
  </si>
  <si>
    <t>User Defined 17</t>
  </si>
  <si>
    <t>User Defined 18</t>
  </si>
  <si>
    <t>User Defined 19</t>
  </si>
  <si>
    <t>User Defined 20</t>
  </si>
  <si>
    <t>User Defined 21</t>
  </si>
  <si>
    <t>User Defined 22</t>
  </si>
  <si>
    <t>User Defined 23</t>
  </si>
  <si>
    <t>User Defined 24</t>
  </si>
  <si>
    <t>User Defined 25</t>
  </si>
  <si>
    <t>User Defined 26</t>
  </si>
  <si>
    <t>User Defined 27</t>
  </si>
  <si>
    <t>User Defined 28</t>
  </si>
  <si>
    <t>User Defined 29</t>
  </si>
  <si>
    <t>User Defined 30</t>
  </si>
  <si>
    <t>User Defined 31</t>
  </si>
  <si>
    <t>User Defined 32</t>
  </si>
  <si>
    <t>User Defined 33</t>
  </si>
  <si>
    <t>User Defined 34</t>
  </si>
  <si>
    <t>User Defined 35</t>
  </si>
  <si>
    <t>User Defined 36</t>
  </si>
  <si>
    <t>User Defined 37</t>
  </si>
  <si>
    <t>User Defined 38</t>
  </si>
  <si>
    <t>User Defined 39</t>
  </si>
  <si>
    <t>User Defined 40</t>
  </si>
  <si>
    <t>User Defined 41</t>
  </si>
  <si>
    <t>User Defined 42</t>
  </si>
  <si>
    <t>User Defined 43</t>
  </si>
  <si>
    <t>User Defined 44</t>
  </si>
  <si>
    <t>User Defined 45</t>
  </si>
  <si>
    <t>User Defined 46</t>
  </si>
  <si>
    <t>User Defined 47</t>
  </si>
  <si>
    <t>User Defined 48</t>
  </si>
  <si>
    <t>User Defined 49</t>
  </si>
  <si>
    <t>User Defined 50</t>
  </si>
  <si>
    <t>User Defined 51</t>
  </si>
  <si>
    <t>User Defined 52</t>
  </si>
  <si>
    <t>User Defined 53</t>
  </si>
  <si>
    <t>User Defined 54</t>
  </si>
  <si>
    <t>User Defined 55</t>
  </si>
  <si>
    <t>User Defined 56</t>
  </si>
  <si>
    <t>User Defined 57</t>
  </si>
  <si>
    <t>User Defined 58</t>
  </si>
  <si>
    <t>User Defined 59</t>
  </si>
  <si>
    <t>User Defined 60</t>
  </si>
  <si>
    <t>User Defined 61</t>
  </si>
  <si>
    <t>User Defined 62</t>
  </si>
  <si>
    <t>User Defined 63</t>
  </si>
  <si>
    <t>User Defined 64</t>
  </si>
  <si>
    <t>User Defined 65</t>
  </si>
  <si>
    <t>User Defined 66</t>
  </si>
  <si>
    <t>User Defined 67</t>
  </si>
  <si>
    <t>User Defined 68</t>
  </si>
  <si>
    <t>User Defined 69</t>
  </si>
  <si>
    <t>User Defined 70</t>
  </si>
  <si>
    <t>User Defined 71</t>
  </si>
  <si>
    <t>User Defined 72</t>
  </si>
  <si>
    <t>User Defined 73</t>
  </si>
  <si>
    <t>User Defined 74</t>
  </si>
  <si>
    <t>User Defined 75</t>
  </si>
  <si>
    <t>User Defined 76</t>
  </si>
  <si>
    <t>User Defined 77</t>
  </si>
  <si>
    <t>User Defined 78</t>
  </si>
  <si>
    <t>User Defined 79</t>
  </si>
  <si>
    <t>User Defined 80</t>
  </si>
  <si>
    <t>User Defined 81</t>
  </si>
  <si>
    <t>User Defined 82</t>
  </si>
  <si>
    <t>User Defined 83</t>
  </si>
  <si>
    <t>User Defined 84</t>
  </si>
  <si>
    <t>User Defined 85</t>
  </si>
  <si>
    <t>User Defined 86</t>
  </si>
  <si>
    <t>User Defined 87</t>
  </si>
  <si>
    <t>User Defined 88</t>
  </si>
  <si>
    <t>User Defined 89</t>
  </si>
  <si>
    <t>User Defined 90</t>
  </si>
  <si>
    <t>User Defined 91</t>
  </si>
  <si>
    <t>User Defined 92</t>
  </si>
  <si>
    <t>User Defined 93</t>
  </si>
  <si>
    <t>User Defined 94</t>
  </si>
  <si>
    <t>User Defined 95</t>
  </si>
  <si>
    <t>User Defined 96</t>
  </si>
  <si>
    <t>User Defined 97</t>
  </si>
  <si>
    <t>User Defined 98</t>
  </si>
  <si>
    <t>User Defined 99</t>
  </si>
  <si>
    <t>User Defined 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</si>
</sst>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0.000000"/>
    <numFmt numFmtId="166" formatCode="0.00000"/>
  </numFmts>
  <fonts count="25" x14ac:knownFonts="1">
    <font>
      <sz val="11"/>
      <color theme="1"/>
      <name val="Calibri"/>
      <family val="2"/>
      <scheme val="minor"/>
    </font>
    <font>
      <b/>
      <sz val="8"/>
      <color indexed="9"/>
      <name val="Calibri"/>
      <family val="2"/>
    </font>
    <font>
      <sz val="9"/>
      <color indexed="81"/>
      <name val="Tahoma"/>
      <family val="2"/>
    </font>
    <font>
      <sz val="11"/>
      <color indexed="8"/>
      <name val="Calibri"/>
      <family val="2"/>
    </font>
    <font>
      <sz val="10"/>
      <color indexed="8"/>
      <name val="Calibri"/>
      <family val="2"/>
    </font>
    <font>
      <sz val="9"/>
      <color indexed="8"/>
      <name val="Calibri"/>
      <family val="2"/>
    </font>
    <font>
      <b/>
      <sz val="10"/>
      <color indexed="8"/>
      <name val="Calibri"/>
      <family val="2"/>
    </font>
    <font>
      <b/>
      <sz val="9"/>
      <color indexed="8"/>
      <name val="Calibri"/>
      <family val="2"/>
    </font>
    <font>
      <b/>
      <sz val="9"/>
      <color indexed="9"/>
      <name val="Calibri"/>
      <family val="2"/>
    </font>
    <font>
      <i/>
      <sz val="8"/>
      <color indexed="8"/>
      <name val="Calibri"/>
      <family val="2"/>
    </font>
    <font>
      <sz val="9"/>
      <color indexed="9"/>
      <name val="Calibri"/>
      <family val="2"/>
    </font>
    <font>
      <b/>
      <sz val="12"/>
      <color indexed="9"/>
      <name val="Calibri"/>
      <family val="2"/>
    </font>
    <font>
      <b/>
      <i/>
      <sz val="8"/>
      <color indexed="8"/>
      <name val="Calibri"/>
      <family val="2"/>
    </font>
    <font>
      <b/>
      <i/>
      <sz val="14"/>
      <color indexed="8"/>
      <name val="Calibri"/>
      <family val="2"/>
    </font>
    <font>
      <sz val="10"/>
      <color indexed="9"/>
      <name val="Calibri"/>
      <family val="2"/>
    </font>
    <font>
      <b/>
      <i/>
      <sz val="14"/>
      <color indexed="9"/>
      <name val="Calibri"/>
      <family val="2"/>
    </font>
    <font>
      <b/>
      <i/>
      <sz val="12"/>
      <color indexed="8"/>
      <name val="Calibri"/>
      <family val="2"/>
    </font>
    <font>
      <i/>
      <sz val="10"/>
      <color indexed="8"/>
      <name val="Calibri"/>
      <family val="2"/>
    </font>
    <font>
      <sz val="10"/>
      <color indexed="10"/>
      <name val="Calibri"/>
      <family val="2"/>
    </font>
    <font>
      <sz val="9"/>
      <color indexed="10"/>
      <name val="Calibri"/>
      <family val="2"/>
    </font>
    <font>
      <b/>
      <i/>
      <sz val="11"/>
      <color indexed="8"/>
      <name val="Calibri"/>
      <family val="2"/>
    </font>
    <font>
      <b/>
      <i/>
      <sz val="9"/>
      <color indexed="8"/>
      <name val="Calibri"/>
      <family val="2"/>
    </font>
    <font>
      <sz val="8"/>
      <color indexed="9"/>
      <name val="Calibri"/>
      <family val="2"/>
    </font>
    <font>
      <b/>
      <sz val="12"/>
      <color indexed="8"/>
      <name val="Calibri"/>
      <family val="2"/>
    </font>
    <font>
      <b/>
      <sz val="9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9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9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74">
    <xf numFmtId="0" fontId="0" fillId="0" borderId="0" xfId="0"/>
    <xf numFmtId="0" fontId="0" fillId="2" borderId="0" xfId="0" applyFill="1"/>
    <xf numFmtId="0" fontId="4" fillId="2" borderId="0" xfId="0" applyFont="1" applyFill="1"/>
    <xf numFmtId="0" fontId="5" fillId="2" borderId="0" xfId="0" applyFont="1" applyFill="1"/>
    <xf numFmtId="0" fontId="5" fillId="0" borderId="0" xfId="0" applyFont="1"/>
    <xf numFmtId="0" fontId="4" fillId="2" borderId="0" xfId="0" applyFont="1" applyFill="1" applyAlignment="1">
      <alignment horizontal="right"/>
    </xf>
    <xf numFmtId="0" fontId="4" fillId="2" borderId="0" xfId="0" applyFont="1" applyFill="1" applyAlignment="1">
      <alignment horizontal="left"/>
    </xf>
    <xf numFmtId="0" fontId="4" fillId="0" borderId="0" xfId="0" applyFont="1"/>
    <xf numFmtId="0" fontId="4" fillId="2" borderId="0" xfId="0" applyFont="1" applyFill="1" applyAlignment="1">
      <alignment horizontal="center"/>
    </xf>
    <xf numFmtId="0" fontId="6" fillId="2" borderId="0" xfId="0" applyFont="1" applyFill="1" applyAlignment="1">
      <alignment horizontal="right"/>
    </xf>
    <xf numFmtId="0" fontId="7" fillId="2" borderId="0" xfId="0" applyFont="1" applyFill="1" applyAlignment="1">
      <alignment horizontal="right"/>
    </xf>
    <xf numFmtId="0" fontId="7" fillId="2" borderId="0" xfId="0" applyFont="1" applyFill="1"/>
    <xf numFmtId="0" fontId="5" fillId="2" borderId="1" xfId="0" applyFont="1" applyFill="1" applyBorder="1"/>
    <xf numFmtId="0" fontId="5" fillId="2" borderId="0" xfId="0" applyFont="1" applyFill="1" applyAlignment="1">
      <alignment horizontal="right"/>
    </xf>
    <xf numFmtId="0" fontId="8" fillId="3" borderId="2" xfId="0" applyFont="1" applyFill="1" applyBorder="1" applyAlignment="1">
      <alignment horizontal="center"/>
    </xf>
    <xf numFmtId="0" fontId="8" fillId="3" borderId="3" xfId="0" applyFont="1" applyFill="1" applyBorder="1" applyAlignment="1">
      <alignment horizontal="center"/>
    </xf>
    <xf numFmtId="0" fontId="8" fillId="3" borderId="4" xfId="0" applyFont="1" applyFill="1" applyBorder="1" applyAlignment="1">
      <alignment horizontal="center"/>
    </xf>
    <xf numFmtId="0" fontId="8" fillId="3" borderId="3" xfId="0" applyFont="1" applyFill="1" applyBorder="1" applyAlignment="1">
      <alignment horizontal="right"/>
    </xf>
    <xf numFmtId="0" fontId="8" fillId="2" borderId="0" xfId="0" applyFont="1" applyFill="1" applyAlignment="1">
      <alignment horizontal="center"/>
    </xf>
    <xf numFmtId="0" fontId="6" fillId="0" borderId="0" xfId="0" applyFont="1"/>
    <xf numFmtId="0" fontId="5" fillId="2" borderId="1" xfId="0" applyFont="1" applyFill="1" applyBorder="1" applyAlignment="1">
      <alignment horizontal="left"/>
    </xf>
    <xf numFmtId="0" fontId="9" fillId="2" borderId="0" xfId="0" applyFont="1" applyFill="1"/>
    <xf numFmtId="0" fontId="10" fillId="0" borderId="0" xfId="0" applyFont="1"/>
    <xf numFmtId="0" fontId="8" fillId="3" borderId="5" xfId="0" applyFont="1" applyFill="1" applyBorder="1" applyAlignment="1">
      <alignment horizontal="center"/>
    </xf>
    <xf numFmtId="0" fontId="5" fillId="0" borderId="1" xfId="0" applyFont="1" applyBorder="1"/>
    <xf numFmtId="0" fontId="12" fillId="2" borderId="0" xfId="0" applyFont="1" applyFill="1" applyAlignment="1">
      <alignment horizontal="right"/>
    </xf>
    <xf numFmtId="0" fontId="7" fillId="2" borderId="0" xfId="0" applyFont="1" applyFill="1" applyAlignment="1">
      <alignment vertical="top"/>
    </xf>
    <xf numFmtId="0" fontId="7" fillId="2" borderId="0" xfId="0" applyFont="1" applyFill="1" applyAlignment="1">
      <alignment horizontal="right" vertical="top"/>
    </xf>
    <xf numFmtId="0" fontId="5" fillId="4" borderId="3" xfId="0" applyFont="1" applyFill="1" applyBorder="1"/>
    <xf numFmtId="0" fontId="5" fillId="4" borderId="2" xfId="0" applyFont="1" applyFill="1" applyBorder="1"/>
    <xf numFmtId="0" fontId="5" fillId="4" borderId="4" xfId="0" applyFont="1" applyFill="1" applyBorder="1"/>
    <xf numFmtId="0" fontId="7" fillId="4" borderId="6" xfId="0" applyFont="1" applyFill="1" applyBorder="1" applyAlignment="1">
      <alignment horizontal="center"/>
    </xf>
    <xf numFmtId="0" fontId="7" fillId="4" borderId="0" xfId="0" applyFont="1" applyFill="1" applyAlignment="1">
      <alignment horizontal="center"/>
    </xf>
    <xf numFmtId="0" fontId="7" fillId="4" borderId="7" xfId="0" applyFont="1" applyFill="1" applyBorder="1" applyAlignment="1">
      <alignment horizontal="center"/>
    </xf>
    <xf numFmtId="166" fontId="8" fillId="3" borderId="5" xfId="0" applyNumberFormat="1" applyFont="1" applyFill="1" applyBorder="1" applyAlignment="1">
      <alignment horizontal="center"/>
    </xf>
    <xf numFmtId="166" fontId="5" fillId="0" borderId="1" xfId="0" applyNumberFormat="1" applyFont="1" applyBorder="1"/>
    <xf numFmtId="166" fontId="5" fillId="0" borderId="0" xfId="0" applyNumberFormat="1" applyFont="1"/>
    <xf numFmtId="166" fontId="5" fillId="2" borderId="1" xfId="0" applyNumberFormat="1" applyFont="1" applyFill="1" applyBorder="1"/>
    <xf numFmtId="165" fontId="5" fillId="2" borderId="8" xfId="0" applyNumberFormat="1" applyFont="1" applyFill="1" applyBorder="1"/>
    <xf numFmtId="0" fontId="8" fillId="3" borderId="9" xfId="0" applyFont="1" applyFill="1" applyBorder="1"/>
    <xf numFmtId="166" fontId="7" fillId="2" borderId="1" xfId="0" applyNumberFormat="1" applyFont="1" applyFill="1" applyBorder="1"/>
    <xf numFmtId="14" fontId="4" fillId="4" borderId="10" xfId="0" applyNumberFormat="1" applyFont="1" applyFill="1" applyBorder="1" applyAlignment="1" applyProtection="1">
      <alignment horizontal="left"/>
      <protection locked="0"/>
    </xf>
    <xf numFmtId="0" fontId="4" fillId="4" borderId="10" xfId="0" applyFont="1" applyFill="1" applyBorder="1" applyAlignment="1" applyProtection="1">
      <alignment horizontal="left"/>
      <protection locked="0"/>
    </xf>
    <xf numFmtId="9" fontId="4" fillId="4" borderId="10" xfId="1" applyFont="1" applyFill="1" applyBorder="1" applyAlignment="1" applyProtection="1">
      <alignment horizontal="left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0" fontId="5" fillId="4" borderId="1" xfId="0" applyFont="1" applyFill="1" applyBorder="1" applyAlignment="1" applyProtection="1">
      <alignment horizontal="center"/>
      <protection locked="0"/>
    </xf>
    <xf numFmtId="0" fontId="6" fillId="4" borderId="1" xfId="0" applyFont="1" applyFill="1" applyBorder="1" applyAlignment="1" applyProtection="1">
      <alignment horizontal="right"/>
      <protection locked="0"/>
    </xf>
    <xf numFmtId="0" fontId="5" fillId="4" borderId="8" xfId="0" applyFont="1" applyFill="1" applyBorder="1" applyAlignment="1" applyProtection="1">
      <alignment horizontal="center"/>
      <protection locked="0"/>
    </xf>
    <xf numFmtId="0" fontId="5" fillId="4" borderId="8" xfId="0" applyFont="1" applyFill="1" applyBorder="1" applyAlignment="1" applyProtection="1">
      <alignment horizontal="left"/>
      <protection locked="0"/>
    </xf>
    <xf numFmtId="0" fontId="5" fillId="4" borderId="1" xfId="0" applyFont="1" applyFill="1" applyBorder="1" applyAlignment="1" applyProtection="1">
      <alignment horizontal="left"/>
      <protection locked="0"/>
    </xf>
    <xf numFmtId="0" fontId="5" fillId="4" borderId="0" xfId="0" applyFont="1" applyFill="1" applyProtection="1">
      <protection locked="0"/>
    </xf>
    <xf numFmtId="165" fontId="5" fillId="4" borderId="1" xfId="0" applyNumberFormat="1" applyFont="1" applyFill="1" applyBorder="1" applyProtection="1">
      <protection locked="0"/>
    </xf>
    <xf numFmtId="0" fontId="5" fillId="0" borderId="1" xfId="0" applyFont="1" applyBorder="1" applyProtection="1">
      <protection locked="0"/>
    </xf>
    <xf numFmtId="0" fontId="13" fillId="2" borderId="3" xfId="0" applyFont="1" applyFill="1" applyBorder="1"/>
    <xf numFmtId="0" fontId="4" fillId="2" borderId="3" xfId="0" applyFont="1" applyFill="1" applyBorder="1"/>
    <xf numFmtId="165" fontId="5" fillId="0" borderId="0" xfId="0" applyNumberFormat="1" applyFont="1"/>
    <xf numFmtId="0" fontId="8" fillId="3" borderId="9" xfId="0" applyFont="1" applyFill="1" applyBorder="1" applyAlignment="1">
      <alignment horizontal="center"/>
    </xf>
    <xf numFmtId="0" fontId="8" fillId="3" borderId="11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5" fillId="4" borderId="12" xfId="0" applyFont="1" applyFill="1" applyBorder="1" applyAlignment="1" applyProtection="1">
      <alignment horizontal="center"/>
      <protection locked="0"/>
    </xf>
    <xf numFmtId="164" fontId="5" fillId="2" borderId="8" xfId="0" applyNumberFormat="1" applyFont="1" applyFill="1" applyBorder="1" applyAlignment="1">
      <alignment horizontal="center"/>
    </xf>
    <xf numFmtId="164" fontId="5" fillId="0" borderId="8" xfId="0" applyNumberFormat="1" applyFont="1" applyBorder="1" applyAlignment="1">
      <alignment horizontal="center"/>
    </xf>
    <xf numFmtId="2" fontId="5" fillId="2" borderId="8" xfId="0" applyNumberFormat="1" applyFont="1" applyFill="1" applyBorder="1" applyAlignment="1">
      <alignment horizontal="center"/>
    </xf>
    <xf numFmtId="166" fontId="7" fillId="2" borderId="0" xfId="0" applyNumberFormat="1" applyFont="1" applyFill="1"/>
    <xf numFmtId="0" fontId="5" fillId="2" borderId="3" xfId="0" applyFont="1" applyFill="1" applyBorder="1"/>
    <xf numFmtId="0" fontId="7" fillId="2" borderId="3" xfId="0" applyFont="1" applyFill="1" applyBorder="1" applyAlignment="1">
      <alignment horizontal="right"/>
    </xf>
    <xf numFmtId="0" fontId="8" fillId="3" borderId="4" xfId="0" applyFont="1" applyFill="1" applyBorder="1" applyAlignment="1">
      <alignment horizontal="right"/>
    </xf>
    <xf numFmtId="0" fontId="8" fillId="3" borderId="13" xfId="0" applyFont="1" applyFill="1" applyBorder="1" applyAlignment="1">
      <alignment horizontal="center"/>
    </xf>
    <xf numFmtId="0" fontId="15" fillId="3" borderId="13" xfId="0" applyFont="1" applyFill="1" applyBorder="1"/>
    <xf numFmtId="0" fontId="14" fillId="3" borderId="13" xfId="0" applyFont="1" applyFill="1" applyBorder="1"/>
    <xf numFmtId="0" fontId="8" fillId="3" borderId="14" xfId="0" applyFont="1" applyFill="1" applyBorder="1" applyAlignment="1">
      <alignment horizontal="center"/>
    </xf>
    <xf numFmtId="0" fontId="11" fillId="3" borderId="15" xfId="0" applyFont="1" applyFill="1" applyBorder="1"/>
    <xf numFmtId="166" fontId="5" fillId="2" borderId="0" xfId="0" applyNumberFormat="1" applyFont="1" applyFill="1"/>
    <xf numFmtId="165" fontId="7" fillId="2" borderId="0" xfId="0" applyNumberFormat="1" applyFont="1" applyFill="1"/>
    <xf numFmtId="9" fontId="5" fillId="2" borderId="0" xfId="0" applyNumberFormat="1" applyFont="1" applyFill="1"/>
    <xf numFmtId="2" fontId="6" fillId="2" borderId="0" xfId="0" applyNumberFormat="1" applyFont="1" applyFill="1"/>
    <xf numFmtId="2" fontId="7" fillId="2" borderId="0" xfId="0" applyNumberFormat="1" applyFont="1" applyFill="1"/>
    <xf numFmtId="2" fontId="5" fillId="2" borderId="0" xfId="0" applyNumberFormat="1" applyFont="1" applyFill="1"/>
    <xf numFmtId="0" fontId="11" fillId="3" borderId="13" xfId="0" applyFont="1" applyFill="1" applyBorder="1"/>
    <xf numFmtId="0" fontId="5" fillId="2" borderId="0" xfId="0" applyFont="1" applyFill="1" applyAlignment="1">
      <alignment horizontal="center"/>
    </xf>
    <xf numFmtId="0" fontId="5" fillId="2" borderId="0" xfId="0" applyFont="1" applyFill="1" applyAlignment="1">
      <alignment horizontal="left"/>
    </xf>
    <xf numFmtId="164" fontId="5" fillId="2" borderId="0" xfId="0" applyNumberFormat="1" applyFont="1" applyFill="1"/>
    <xf numFmtId="164" fontId="7" fillId="2" borderId="0" xfId="0" applyNumberFormat="1" applyFont="1" applyFill="1"/>
    <xf numFmtId="0" fontId="5" fillId="2" borderId="16" xfId="0" applyFont="1" applyFill="1" applyBorder="1" applyAlignment="1">
      <alignment horizontal="center"/>
    </xf>
    <xf numFmtId="0" fontId="5" fillId="2" borderId="16" xfId="0" applyFont="1" applyFill="1" applyBorder="1"/>
    <xf numFmtId="164" fontId="5" fillId="2" borderId="16" xfId="0" applyNumberFormat="1" applyFont="1" applyFill="1" applyBorder="1"/>
    <xf numFmtId="0" fontId="5" fillId="2" borderId="17" xfId="0" applyFont="1" applyFill="1" applyBorder="1" applyAlignment="1">
      <alignment horizontal="center"/>
    </xf>
    <xf numFmtId="0" fontId="5" fillId="2" borderId="17" xfId="0" applyFont="1" applyFill="1" applyBorder="1"/>
    <xf numFmtId="164" fontId="5" fillId="2" borderId="17" xfId="0" applyNumberFormat="1" applyFont="1" applyFill="1" applyBorder="1"/>
    <xf numFmtId="166" fontId="5" fillId="2" borderId="17" xfId="0" applyNumberFormat="1" applyFont="1" applyFill="1" applyBorder="1"/>
    <xf numFmtId="0" fontId="16" fillId="2" borderId="3" xfId="0" applyFont="1" applyFill="1" applyBorder="1"/>
    <xf numFmtId="0" fontId="11" fillId="3" borderId="15" xfId="0" applyFont="1" applyFill="1" applyBorder="1" applyAlignment="1">
      <alignment vertical="center"/>
    </xf>
    <xf numFmtId="0" fontId="11" fillId="3" borderId="13" xfId="0" applyFont="1" applyFill="1" applyBorder="1" applyAlignment="1">
      <alignment vertical="center"/>
    </xf>
    <xf numFmtId="0" fontId="8" fillId="3" borderId="13" xfId="0" applyFont="1" applyFill="1" applyBorder="1" applyAlignment="1">
      <alignment horizontal="right"/>
    </xf>
    <xf numFmtId="0" fontId="8" fillId="3" borderId="13" xfId="0" applyFont="1" applyFill="1" applyBorder="1" applyAlignment="1">
      <alignment horizontal="left"/>
    </xf>
    <xf numFmtId="0" fontId="8" fillId="3" borderId="14" xfId="0" applyFont="1" applyFill="1" applyBorder="1" applyAlignment="1">
      <alignment horizontal="left"/>
    </xf>
    <xf numFmtId="14" fontId="17" fillId="2" borderId="3" xfId="0" applyNumberFormat="1" applyFont="1" applyFill="1" applyBorder="1" applyAlignment="1">
      <alignment horizontal="left"/>
    </xf>
    <xf numFmtId="0" fontId="8" fillId="5" borderId="15" xfId="0" applyFont="1" applyFill="1" applyBorder="1" applyAlignment="1">
      <alignment horizontal="center"/>
    </xf>
    <xf numFmtId="0" fontId="8" fillId="5" borderId="13" xfId="0" applyFont="1" applyFill="1" applyBorder="1" applyAlignment="1">
      <alignment horizontal="center"/>
    </xf>
    <xf numFmtId="0" fontId="8" fillId="5" borderId="13" xfId="0" applyFont="1" applyFill="1" applyBorder="1"/>
    <xf numFmtId="0" fontId="8" fillId="5" borderId="14" xfId="0" applyFont="1" applyFill="1" applyBorder="1" applyAlignment="1">
      <alignment horizontal="center"/>
    </xf>
    <xf numFmtId="0" fontId="8" fillId="5" borderId="2" xfId="0" applyFont="1" applyFill="1" applyBorder="1" applyAlignment="1">
      <alignment horizontal="center"/>
    </xf>
    <xf numFmtId="0" fontId="8" fillId="5" borderId="3" xfId="0" applyFont="1" applyFill="1" applyBorder="1" applyAlignment="1">
      <alignment horizontal="center"/>
    </xf>
    <xf numFmtId="0" fontId="8" fillId="5" borderId="4" xfId="0" applyFont="1" applyFill="1" applyBorder="1" applyAlignment="1">
      <alignment horizontal="center"/>
    </xf>
    <xf numFmtId="0" fontId="5" fillId="4" borderId="18" xfId="0" applyFont="1" applyFill="1" applyBorder="1" applyAlignment="1" applyProtection="1">
      <alignment horizontal="center"/>
      <protection locked="0"/>
    </xf>
    <xf numFmtId="0" fontId="11" fillId="2" borderId="9" xfId="0" applyFont="1" applyFill="1" applyBorder="1" applyAlignment="1">
      <alignment horizontal="left" vertical="center"/>
    </xf>
    <xf numFmtId="0" fontId="8" fillId="2" borderId="9" xfId="0" applyFont="1" applyFill="1" applyBorder="1"/>
    <xf numFmtId="0" fontId="8" fillId="2" borderId="9" xfId="0" applyFont="1" applyFill="1" applyBorder="1" applyAlignment="1">
      <alignment horizontal="center"/>
    </xf>
    <xf numFmtId="166" fontId="5" fillId="2" borderId="3" xfId="0" applyNumberFormat="1" applyFont="1" applyFill="1" applyBorder="1"/>
    <xf numFmtId="0" fontId="9" fillId="2" borderId="0" xfId="0" applyFont="1" applyFill="1" applyAlignment="1">
      <alignment horizontal="right"/>
    </xf>
    <xf numFmtId="0" fontId="7" fillId="2" borderId="0" xfId="0" applyFont="1" applyFill="1" applyAlignment="1">
      <alignment horizontal="right" wrapText="1"/>
    </xf>
    <xf numFmtId="0" fontId="4" fillId="4" borderId="1" xfId="0" applyFont="1" applyFill="1" applyBorder="1" applyProtection="1">
      <protection locked="0"/>
    </xf>
    <xf numFmtId="0" fontId="21" fillId="2" borderId="0" xfId="0" applyFont="1" applyFill="1" applyAlignment="1">
      <alignment horizontal="right"/>
    </xf>
    <xf numFmtId="0" fontId="4" fillId="2" borderId="19" xfId="0" applyFont="1" applyFill="1" applyBorder="1"/>
    <xf numFmtId="0" fontId="5" fillId="2" borderId="0" xfId="0" applyFont="1" applyFill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4" fillId="6" borderId="0" xfId="0" applyFont="1" applyFill="1"/>
    <xf numFmtId="0" fontId="18" fillId="6" borderId="0" xfId="0" applyFont="1" applyFill="1"/>
    <xf numFmtId="0" fontId="14" fillId="6" borderId="0" xfId="0" applyFont="1" applyFill="1"/>
    <xf numFmtId="0" fontId="10" fillId="6" borderId="0" xfId="0" applyFont="1" applyFill="1"/>
    <xf numFmtId="0" fontId="19" fillId="6" borderId="0" xfId="0" applyFont="1" applyFill="1"/>
    <xf numFmtId="0" fontId="5" fillId="6" borderId="0" xfId="0" applyFont="1" applyFill="1"/>
    <xf numFmtId="0" fontId="8" fillId="3" borderId="20" xfId="0" applyFont="1" applyFill="1" applyBorder="1" applyAlignment="1">
      <alignment horizontal="center"/>
    </xf>
    <xf numFmtId="0" fontId="5" fillId="2" borderId="17" xfId="0" applyFont="1" applyFill="1" applyBorder="1" applyAlignment="1">
      <alignment horizontal="left"/>
    </xf>
    <xf numFmtId="0" fontId="8" fillId="5" borderId="20" xfId="0" applyFont="1" applyFill="1" applyBorder="1" applyAlignment="1">
      <alignment horizontal="center"/>
    </xf>
    <xf numFmtId="0" fontId="8" fillId="5" borderId="9" xfId="0" applyFont="1" applyFill="1" applyBorder="1" applyAlignment="1">
      <alignment horizontal="center"/>
    </xf>
    <xf numFmtId="0" fontId="21" fillId="2" borderId="21" xfId="0" applyFont="1" applyFill="1" applyBorder="1" applyAlignment="1">
      <alignment horizontal="left" vertical="top" wrapText="1"/>
    </xf>
    <xf numFmtId="0" fontId="21" fillId="2" borderId="0" xfId="0" applyFont="1" applyFill="1" applyAlignment="1">
      <alignment horizontal="left" vertical="top" wrapText="1"/>
    </xf>
    <xf numFmtId="0" fontId="17" fillId="2" borderId="3" xfId="0" applyFont="1" applyFill="1" applyBorder="1" applyAlignment="1">
      <alignment horizontal="left"/>
    </xf>
    <xf numFmtId="0" fontId="8" fillId="5" borderId="11" xfId="0" applyFont="1" applyFill="1" applyBorder="1" applyAlignment="1">
      <alignment horizontal="center"/>
    </xf>
    <xf numFmtId="165" fontId="5" fillId="2" borderId="1" xfId="0" applyNumberFormat="1" applyFont="1" applyFill="1" applyBorder="1"/>
    <xf numFmtId="165" fontId="5" fillId="6" borderId="0" xfId="0" applyNumberFormat="1" applyFont="1" applyFill="1"/>
    <xf numFmtId="0" fontId="5" fillId="6" borderId="0" xfId="0" applyFont="1" applyFill="1" applyAlignment="1" applyProtection="1">
      <alignment horizontal="center"/>
      <protection locked="0"/>
    </xf>
    <xf numFmtId="0" fontId="11" fillId="6" borderId="0" xfId="0" applyFont="1" applyFill="1" applyAlignment="1">
      <alignment vertical="center"/>
    </xf>
    <xf numFmtId="0" fontId="4" fillId="6" borderId="0" xfId="0" applyFont="1" applyFill="1" applyAlignment="1">
      <alignment vertical="center"/>
    </xf>
    <xf numFmtId="0" fontId="8" fillId="6" borderId="0" xfId="0" applyFont="1" applyFill="1" applyAlignment="1">
      <alignment horizontal="right"/>
    </xf>
    <xf numFmtId="0" fontId="8" fillId="6" borderId="0" xfId="0" applyFont="1" applyFill="1" applyAlignment="1">
      <alignment horizontal="left"/>
    </xf>
    <xf numFmtId="0" fontId="0" fillId="6" borderId="0" xfId="0" applyFill="1"/>
    <xf numFmtId="0" fontId="21" fillId="2" borderId="3" xfId="0" applyFont="1" applyFill="1" applyBorder="1" applyAlignment="1">
      <alignment horizontal="left" vertical="top" wrapText="1"/>
    </xf>
    <xf numFmtId="0" fontId="5" fillId="4" borderId="22" xfId="0" applyFont="1" applyFill="1" applyBorder="1" applyAlignment="1" applyProtection="1">
      <alignment horizontal="left"/>
      <protection locked="0"/>
    </xf>
    <xf numFmtId="0" fontId="0" fillId="0" borderId="23" xfId="0" applyBorder="1" applyAlignment="1">
      <alignment horizontal="left"/>
    </xf>
    <xf numFmtId="0" fontId="21" fillId="2" borderId="0" xfId="0" applyFont="1" applyFill="1" applyAlignment="1">
      <alignment horizontal="left" vertical="top" wrapText="1"/>
    </xf>
    <xf numFmtId="0" fontId="5" fillId="4" borderId="1" xfId="0" applyFont="1" applyFill="1" applyBorder="1" applyAlignment="1" applyProtection="1">
      <alignment horizontal="left"/>
      <protection locked="0"/>
    </xf>
    <xf numFmtId="0" fontId="5" fillId="4" borderId="27" xfId="0" applyFont="1" applyFill="1" applyBorder="1" applyAlignment="1" applyProtection="1">
      <alignment horizontal="left"/>
      <protection locked="0"/>
    </xf>
    <xf numFmtId="0" fontId="5" fillId="4" borderId="28" xfId="0" applyFont="1" applyFill="1" applyBorder="1" applyAlignment="1" applyProtection="1">
      <alignment horizontal="left"/>
      <protection locked="0"/>
    </xf>
    <xf numFmtId="0" fontId="5" fillId="4" borderId="23" xfId="0" applyFont="1" applyFill="1" applyBorder="1" applyAlignment="1" applyProtection="1">
      <alignment horizontal="left"/>
      <protection locked="0"/>
    </xf>
    <xf numFmtId="0" fontId="8" fillId="3" borderId="13" xfId="0" applyFont="1" applyFill="1" applyBorder="1" applyAlignment="1">
      <alignment horizontal="center"/>
    </xf>
    <xf numFmtId="0" fontId="8" fillId="3" borderId="14" xfId="0" applyFont="1" applyFill="1" applyBorder="1" applyAlignment="1">
      <alignment horizontal="center"/>
    </xf>
    <xf numFmtId="0" fontId="8" fillId="3" borderId="9" xfId="0" applyFont="1" applyFill="1" applyBorder="1" applyAlignment="1">
      <alignment horizontal="center"/>
    </xf>
    <xf numFmtId="0" fontId="8" fillId="3" borderId="11" xfId="0" applyFont="1" applyFill="1" applyBorder="1" applyAlignment="1">
      <alignment horizontal="center"/>
    </xf>
    <xf numFmtId="0" fontId="5" fillId="4" borderId="22" xfId="0" applyFont="1" applyFill="1" applyBorder="1" applyProtection="1">
      <protection locked="0"/>
    </xf>
    <xf numFmtId="0" fontId="0" fillId="0" borderId="23" xfId="0" applyBorder="1"/>
    <xf numFmtId="0" fontId="5" fillId="2" borderId="17" xfId="0" applyFont="1" applyFill="1" applyBorder="1" applyAlignment="1">
      <alignment horizontal="left"/>
    </xf>
    <xf numFmtId="0" fontId="8" fillId="3" borderId="15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left"/>
    </xf>
    <xf numFmtId="0" fontId="8" fillId="3" borderId="20" xfId="0" applyFont="1" applyFill="1" applyBorder="1" applyAlignment="1">
      <alignment horizontal="center"/>
    </xf>
    <xf numFmtId="0" fontId="24" fillId="2" borderId="22" xfId="0" applyFont="1" applyFill="1" applyBorder="1" applyAlignment="1">
      <alignment horizontal="left"/>
    </xf>
    <xf numFmtId="0" fontId="0" fillId="0" borderId="24" xfId="0" applyBorder="1"/>
    <xf numFmtId="0" fontId="20" fillId="2" borderId="0" xfId="0" applyFont="1" applyFill="1" applyAlignment="1">
      <alignment horizontal="left" vertical="center" wrapText="1" indent="1"/>
    </xf>
    <xf numFmtId="0" fontId="4" fillId="4" borderId="25" xfId="0" applyFont="1" applyFill="1" applyBorder="1" applyAlignment="1" applyProtection="1">
      <alignment horizontal="left"/>
      <protection locked="0"/>
    </xf>
    <xf numFmtId="0" fontId="4" fillId="4" borderId="26" xfId="0" applyFont="1" applyFill="1" applyBorder="1" applyAlignment="1" applyProtection="1">
      <alignment horizontal="left"/>
      <protection locked="0"/>
    </xf>
    <xf numFmtId="0" fontId="9" fillId="2" borderId="0" xfId="0" applyFont="1" applyFill="1" applyAlignment="1">
      <alignment horizontal="left" wrapText="1"/>
    </xf>
    <xf numFmtId="0" fontId="9" fillId="2" borderId="3" xfId="0" applyFont="1" applyFill="1" applyBorder="1" applyAlignment="1">
      <alignment horizontal="left" wrapText="1"/>
    </xf>
    <xf numFmtId="0" fontId="11" fillId="3" borderId="6" xfId="0" applyFont="1" applyFill="1" applyBorder="1" applyAlignment="1">
      <alignment horizontal="center"/>
    </xf>
    <xf numFmtId="0" fontId="11" fillId="3" borderId="0" xfId="0" applyFont="1" applyFill="1" applyAlignment="1">
      <alignment horizontal="center"/>
    </xf>
    <xf numFmtId="0" fontId="11" fillId="3" borderId="7" xfId="0" applyFont="1" applyFill="1" applyBorder="1" applyAlignment="1">
      <alignment horizontal="center"/>
    </xf>
    <xf numFmtId="0" fontId="22" fillId="3" borderId="29" xfId="0" applyFont="1" applyFill="1" applyBorder="1" applyAlignment="1">
      <alignment horizontal="center"/>
    </xf>
    <xf numFmtId="0" fontId="10" fillId="3" borderId="29" xfId="0" applyFont="1" applyFill="1" applyBorder="1" applyAlignment="1">
      <alignment horizontal="center"/>
    </xf>
    <xf numFmtId="0" fontId="11" fillId="3" borderId="20" xfId="0" applyFont="1" applyFill="1" applyBorder="1" applyAlignment="1">
      <alignment horizontal="center"/>
    </xf>
    <xf numFmtId="0" fontId="11" fillId="3" borderId="9" xfId="0" applyFont="1" applyFill="1" applyBorder="1" applyAlignment="1">
      <alignment horizontal="center"/>
    </xf>
    <xf numFmtId="0" fontId="11" fillId="3" borderId="11" xfId="0" applyFont="1" applyFill="1" applyBorder="1" applyAlignment="1">
      <alignment horizontal="center"/>
    </xf>
    <xf numFmtId="0" fontId="23" fillId="4" borderId="20" xfId="0" applyFont="1" applyFill="1" applyBorder="1" applyAlignment="1">
      <alignment horizontal="center"/>
    </xf>
    <xf numFmtId="0" fontId="23" fillId="4" borderId="9" xfId="0" applyFont="1" applyFill="1" applyBorder="1" applyAlignment="1">
      <alignment horizontal="center"/>
    </xf>
    <xf numFmtId="0" fontId="23" fillId="4" borderId="11" xfId="0" applyFont="1" applyFill="1" applyBorder="1" applyAlignment="1">
      <alignment horizontal="center"/>
    </xf>
  </cellXfs>
  <cellStyles count="2">
    <cellStyle name="Normal" xfId="0" builtinId="0"/>
    <cellStyle name="Percent" xfId="1" builtinId="5"/>
  </cellStyles>
  <dxfs count="11"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  <name val="Cambria"/>
        <scheme val="none"/>
      </font>
      <fill>
        <patternFill>
          <bgColor rgb="FFFF0000"/>
        </patternFill>
      </fill>
    </dxf>
    <dxf>
      <font>
        <color auto="1"/>
        <name val="Cambria"/>
        <scheme val="none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  <name val="Cambria"/>
        <scheme val="none"/>
      </font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auto="1"/>
        <name val="Cambria"/>
        <scheme val="none"/>
      </font>
      <fill>
        <patternFill>
          <bgColor rgb="FFFF0000"/>
        </patternFill>
      </fill>
    </dxf>
    <dxf>
      <font>
        <color auto="1"/>
        <name val="Cambria"/>
        <scheme val="none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  <name val="Cambria"/>
        <scheme val="none"/>
      </font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66</xdr:row>
      <xdr:rowOff>38100</xdr:rowOff>
    </xdr:from>
    <xdr:to>
      <xdr:col>2</xdr:col>
      <xdr:colOff>1009650</xdr:colOff>
      <xdr:row>66</xdr:row>
      <xdr:rowOff>390525</xdr:rowOff>
    </xdr:to>
    <xdr:pic>
      <xdr:nvPicPr>
        <xdr:cNvPr id="1194" name="Picture 6" descr="PotterLogoSmall.jpg">
          <a:extLst>
            <a:ext uri="{FF2B5EF4-FFF2-40B4-BE49-F238E27FC236}">
              <a16:creationId xmlns:a16="http://schemas.microsoft.com/office/drawing/2014/main" id="{7575E5E0-EF7F-3E57-C3DD-004E92BAB7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9763125"/>
          <a:ext cx="130492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38100</xdr:rowOff>
    </xdr:from>
    <xdr:to>
      <xdr:col>2</xdr:col>
      <xdr:colOff>1085850</xdr:colOff>
      <xdr:row>5</xdr:row>
      <xdr:rowOff>0</xdr:rowOff>
    </xdr:to>
    <xdr:pic>
      <xdr:nvPicPr>
        <xdr:cNvPr id="1195" name="Picture 167">
          <a:extLst>
            <a:ext uri="{FF2B5EF4-FFF2-40B4-BE49-F238E27FC236}">
              <a16:creationId xmlns:a16="http://schemas.microsoft.com/office/drawing/2014/main" id="{8A98DEC4-9D69-70CE-C955-18F815FBD7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38100"/>
          <a:ext cx="138112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2A796A-D04B-4145-9C0C-B46D12E30DB1}">
  <dimension ref="A1:L130"/>
  <sheetViews>
    <sheetView tabSelected="1" zoomScaleNormal="100" workbookViewId="0">
      <selection activeCell="B6" sqref="B6:D10"/>
    </sheetView>
  </sheetViews>
  <sheetFormatPr defaultRowHeight="12.75" x14ac:dyDescent="0.2"/>
  <cols>
    <col min="1" max="1" width="0.85546875" style="7" customWidth="1"/>
    <col min="2" max="2" width="4.42578125" style="7" customWidth="1"/>
    <col min="3" max="3" width="16.7109375" style="7" customWidth="1"/>
    <col min="4" max="4" width="12.5703125" style="7" customWidth="1"/>
    <col min="5" max="5" width="22.140625" style="7" customWidth="1"/>
    <col min="6" max="6" width="12.28515625" style="7" customWidth="1"/>
    <col min="7" max="7" width="10.7109375" style="7" customWidth="1"/>
    <col min="8" max="8" width="12.28515625" style="7" customWidth="1"/>
    <col min="9" max="9" width="13.28515625" style="7" customWidth="1"/>
    <col min="10" max="10" width="0.85546875" style="7" customWidth="1"/>
    <col min="11" max="11" width="27.85546875" style="7" customWidth="1"/>
    <col min="12" max="16384" width="9.140625" style="7"/>
  </cols>
  <sheetData>
    <row r="1" spans="1:11" ht="15" customHeight="1" x14ac:dyDescent="0.2">
      <c r="A1" s="2"/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 x14ac:dyDescent="0.2">
      <c r="A2" s="2"/>
      <c r="B2" s="2"/>
      <c r="C2" s="2"/>
      <c r="D2" s="2"/>
      <c r="E2" s="10" t="s">
        <v>0</v>
      </c>
      <c r="F2" s="159"/>
      <c r="G2" s="160"/>
      <c r="H2" s="10" t="s">
        <v>1</v>
      </c>
      <c r="I2" s="42">
        <v>24</v>
      </c>
      <c r="J2" s="2"/>
      <c r="K2" s="116"/>
    </row>
    <row r="3" spans="1:11" ht="3" customHeight="1" x14ac:dyDescent="0.2">
      <c r="A3" s="2"/>
      <c r="B3" s="2"/>
      <c r="C3" s="2"/>
      <c r="D3" s="2"/>
      <c r="E3" s="11"/>
      <c r="F3" s="2"/>
      <c r="G3" s="2"/>
      <c r="H3" s="11"/>
      <c r="I3" s="6"/>
      <c r="J3" s="2"/>
      <c r="K3" s="116"/>
    </row>
    <row r="4" spans="1:11" x14ac:dyDescent="0.2">
      <c r="A4" s="2"/>
      <c r="B4" s="2"/>
      <c r="C4" s="2"/>
      <c r="D4" s="2"/>
      <c r="E4" s="11"/>
      <c r="F4" s="159"/>
      <c r="G4" s="160"/>
      <c r="H4" s="10" t="s">
        <v>2</v>
      </c>
      <c r="I4" s="42">
        <v>5</v>
      </c>
      <c r="J4" s="2"/>
      <c r="K4" s="116"/>
    </row>
    <row r="5" spans="1:11" ht="3" customHeight="1" x14ac:dyDescent="0.2">
      <c r="A5" s="2"/>
      <c r="B5" s="2"/>
      <c r="C5" s="2"/>
      <c r="D5" s="2"/>
      <c r="E5" s="11"/>
      <c r="F5" s="2"/>
      <c r="G5" s="2"/>
      <c r="H5" s="10"/>
      <c r="I5" s="6"/>
      <c r="J5" s="2"/>
      <c r="K5" s="116"/>
    </row>
    <row r="6" spans="1:11" ht="12.75" customHeight="1" x14ac:dyDescent="0.2">
      <c r="A6" s="2"/>
      <c r="B6" s="158" t="s">
        <v>3</v>
      </c>
      <c r="C6" s="158"/>
      <c r="D6" s="158"/>
      <c r="E6" s="10" t="s">
        <v>4</v>
      </c>
      <c r="F6" s="159"/>
      <c r="G6" s="160"/>
      <c r="H6" s="27" t="s">
        <v>5</v>
      </c>
      <c r="I6" s="43">
        <v>0.8</v>
      </c>
      <c r="J6" s="2"/>
      <c r="K6" s="116"/>
    </row>
    <row r="7" spans="1:11" ht="3" customHeight="1" x14ac:dyDescent="0.2">
      <c r="A7" s="2"/>
      <c r="B7" s="158"/>
      <c r="C7" s="158"/>
      <c r="D7" s="158"/>
      <c r="E7" s="11"/>
      <c r="F7" s="6"/>
      <c r="G7" s="6"/>
      <c r="H7" s="26"/>
      <c r="I7" s="5"/>
      <c r="J7" s="2"/>
      <c r="K7" s="116"/>
    </row>
    <row r="8" spans="1:11" ht="12.75" customHeight="1" x14ac:dyDescent="0.2">
      <c r="A8" s="2"/>
      <c r="B8" s="158"/>
      <c r="C8" s="158"/>
      <c r="D8" s="158"/>
      <c r="E8" s="10" t="s">
        <v>6</v>
      </c>
      <c r="F8" s="159"/>
      <c r="G8" s="160"/>
      <c r="H8" s="27" t="s">
        <v>7</v>
      </c>
      <c r="I8" s="111" t="s">
        <v>8</v>
      </c>
      <c r="J8" s="2"/>
      <c r="K8" s="116"/>
    </row>
    <row r="9" spans="1:11" ht="3" customHeight="1" x14ac:dyDescent="0.2">
      <c r="A9" s="2"/>
      <c r="B9" s="158"/>
      <c r="C9" s="158"/>
      <c r="D9" s="158"/>
      <c r="E9" s="10"/>
      <c r="F9" s="2"/>
      <c r="G9" s="2"/>
      <c r="H9" s="11"/>
      <c r="I9" s="2"/>
      <c r="J9" s="2"/>
      <c r="K9" s="116"/>
    </row>
    <row r="10" spans="1:11" ht="12.75" customHeight="1" x14ac:dyDescent="0.2">
      <c r="A10" s="2"/>
      <c r="B10" s="158"/>
      <c r="C10" s="158"/>
      <c r="D10" s="158"/>
      <c r="E10" s="10" t="s">
        <v>9</v>
      </c>
      <c r="F10" s="41"/>
      <c r="G10" s="2"/>
      <c r="H10" s="10" t="s">
        <v>10</v>
      </c>
      <c r="I10" s="44">
        <v>20.399999999999999</v>
      </c>
      <c r="J10" s="2"/>
      <c r="K10" s="116"/>
    </row>
    <row r="11" spans="1:11" ht="7.5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116"/>
    </row>
    <row r="12" spans="1:11" x14ac:dyDescent="0.2">
      <c r="A12" s="2"/>
      <c r="B12" s="2"/>
      <c r="C12" s="10" t="s">
        <v>11</v>
      </c>
      <c r="D12" s="2" t="s">
        <v>12</v>
      </c>
      <c r="E12" s="2"/>
      <c r="F12" s="2"/>
      <c r="G12" s="2"/>
      <c r="H12" s="10" t="s">
        <v>13</v>
      </c>
      <c r="I12" s="6">
        <v>2</v>
      </c>
      <c r="J12" s="2"/>
      <c r="K12" s="116"/>
    </row>
    <row r="13" spans="1:11" ht="3" customHeight="1" x14ac:dyDescent="0.2">
      <c r="A13" s="2"/>
      <c r="B13" s="2"/>
      <c r="C13" s="10"/>
      <c r="D13" s="2"/>
      <c r="E13" s="2"/>
      <c r="F13" s="2"/>
      <c r="G13" s="2"/>
      <c r="H13" s="10"/>
      <c r="I13" s="6"/>
      <c r="J13" s="2"/>
      <c r="K13" s="116"/>
    </row>
    <row r="14" spans="1:11" x14ac:dyDescent="0.2">
      <c r="A14" s="2"/>
      <c r="B14" s="2"/>
      <c r="C14" s="10" t="s">
        <v>14</v>
      </c>
      <c r="D14" s="159"/>
      <c r="E14" s="160"/>
      <c r="F14" s="2"/>
      <c r="G14" s="161" t="s">
        <v>15</v>
      </c>
      <c r="H14" s="161"/>
      <c r="I14" s="161"/>
      <c r="J14" s="2"/>
      <c r="K14" s="116"/>
    </row>
    <row r="15" spans="1:11" ht="3" customHeight="1" x14ac:dyDescent="0.2">
      <c r="A15" s="2"/>
      <c r="B15" s="2"/>
      <c r="C15" s="10"/>
      <c r="D15" s="2"/>
      <c r="E15" s="2"/>
      <c r="F15" s="2"/>
      <c r="G15" s="161"/>
      <c r="H15" s="161"/>
      <c r="I15" s="161"/>
      <c r="J15" s="2"/>
      <c r="K15" s="116"/>
    </row>
    <row r="16" spans="1:11" x14ac:dyDescent="0.2">
      <c r="A16" s="2"/>
      <c r="B16" s="2"/>
      <c r="C16" s="10" t="s">
        <v>16</v>
      </c>
      <c r="D16" s="159"/>
      <c r="E16" s="160"/>
      <c r="F16" s="2"/>
      <c r="G16" s="161"/>
      <c r="H16" s="161"/>
      <c r="I16" s="161"/>
      <c r="J16" s="2"/>
      <c r="K16" s="116"/>
    </row>
    <row r="17" spans="1:11" ht="6" customHeight="1" x14ac:dyDescent="0.2">
      <c r="A17" s="2"/>
      <c r="B17" s="2"/>
      <c r="C17" s="2"/>
      <c r="D17" s="2"/>
      <c r="E17" s="2"/>
      <c r="F17" s="2"/>
      <c r="G17" s="162"/>
      <c r="H17" s="162"/>
      <c r="I17" s="162"/>
      <c r="J17" s="2"/>
      <c r="K17" s="116"/>
    </row>
    <row r="18" spans="1:11" ht="12.75" customHeight="1" x14ac:dyDescent="0.2">
      <c r="A18" s="2"/>
      <c r="B18" s="155" t="s">
        <v>17</v>
      </c>
      <c r="C18" s="148"/>
      <c r="D18" s="148"/>
      <c r="E18" s="56"/>
      <c r="F18" s="148" t="s">
        <v>18</v>
      </c>
      <c r="G18" s="148"/>
      <c r="H18" s="148" t="s">
        <v>19</v>
      </c>
      <c r="I18" s="149"/>
      <c r="J18" s="2"/>
      <c r="K18" s="118"/>
    </row>
    <row r="19" spans="1:11" ht="10.5" customHeight="1" x14ac:dyDescent="0.2">
      <c r="A19" s="2"/>
      <c r="B19" s="14" t="s">
        <v>20</v>
      </c>
      <c r="C19" s="15" t="s">
        <v>21</v>
      </c>
      <c r="D19" s="15" t="s">
        <v>22</v>
      </c>
      <c r="E19" s="15"/>
      <c r="F19" s="17" t="s">
        <v>23</v>
      </c>
      <c r="G19" s="17" t="s">
        <v>24</v>
      </c>
      <c r="H19" s="17" t="s">
        <v>23</v>
      </c>
      <c r="I19" s="66" t="s">
        <v>24</v>
      </c>
      <c r="J19" s="2"/>
      <c r="K19" s="118"/>
    </row>
    <row r="20" spans="1:11" x14ac:dyDescent="0.2">
      <c r="A20" s="2"/>
      <c r="B20" s="83">
        <v>1</v>
      </c>
      <c r="C20" s="84" t="s">
        <v>25</v>
      </c>
      <c r="D20" s="84" t="s">
        <v>26</v>
      </c>
      <c r="E20" s="84"/>
      <c r="F20" s="85">
        <v>0.30499999999999999</v>
      </c>
      <c r="G20" s="85">
        <v>0.30499999999999999</v>
      </c>
      <c r="H20" s="85">
        <v>0.36</v>
      </c>
      <c r="I20" s="85">
        <v>0.36</v>
      </c>
      <c r="J20" s="2"/>
      <c r="K20" s="118"/>
    </row>
    <row r="21" spans="1:11" ht="12.75" customHeight="1" x14ac:dyDescent="0.2">
      <c r="A21" s="2"/>
      <c r="B21" s="3"/>
      <c r="C21" s="3"/>
      <c r="D21" s="3"/>
      <c r="E21" s="3"/>
      <c r="F21" s="10" t="s">
        <v>27</v>
      </c>
      <c r="G21" s="82">
        <f>G20</f>
        <v>0.30499999999999999</v>
      </c>
      <c r="H21" s="10" t="s">
        <v>28</v>
      </c>
      <c r="I21" s="82">
        <f>I20</f>
        <v>0.36</v>
      </c>
      <c r="J21" s="2"/>
      <c r="K21" s="116"/>
    </row>
    <row r="22" spans="1:11" ht="9.75" customHeight="1" x14ac:dyDescent="0.2">
      <c r="A22" s="2"/>
      <c r="B22" s="3"/>
      <c r="C22" s="3"/>
      <c r="D22" s="3"/>
      <c r="E22" s="3"/>
      <c r="F22" s="3"/>
      <c r="G22" s="3"/>
      <c r="H22" s="3"/>
      <c r="I22" s="3"/>
      <c r="J22" s="2"/>
      <c r="K22" s="116"/>
    </row>
    <row r="23" spans="1:11" ht="9.75" customHeight="1" x14ac:dyDescent="0.2">
      <c r="A23" s="2"/>
      <c r="B23" s="3"/>
      <c r="C23" s="3"/>
      <c r="D23" s="3"/>
      <c r="E23" s="3"/>
      <c r="F23" s="3"/>
      <c r="G23" s="3"/>
      <c r="H23" s="3"/>
      <c r="I23" s="3"/>
      <c r="J23" s="2"/>
      <c r="K23" s="116"/>
    </row>
    <row r="24" spans="1:11" ht="12.75" customHeight="1" x14ac:dyDescent="0.2">
      <c r="A24" s="2"/>
      <c r="B24" s="153" t="s">
        <v>29</v>
      </c>
      <c r="C24" s="146"/>
      <c r="D24" s="146"/>
      <c r="E24" s="67"/>
      <c r="F24" s="146" t="s">
        <v>30</v>
      </c>
      <c r="G24" s="146"/>
      <c r="H24" s="146" t="s">
        <v>31</v>
      </c>
      <c r="I24" s="147"/>
      <c r="J24" s="2"/>
      <c r="K24" s="116"/>
    </row>
    <row r="25" spans="1:11" x14ac:dyDescent="0.2">
      <c r="A25" s="2"/>
      <c r="B25" s="104"/>
      <c r="C25" s="3" t="s">
        <v>32</v>
      </c>
      <c r="D25" s="154" t="s">
        <v>33</v>
      </c>
      <c r="E25" s="154"/>
      <c r="F25" s="81">
        <v>0.02</v>
      </c>
      <c r="G25" s="81" t="str">
        <f>IF(B25&gt;0, B25*F25, "")</f>
        <v/>
      </c>
      <c r="H25" s="81">
        <v>2.5000000000000001E-2</v>
      </c>
      <c r="I25" s="81" t="str">
        <f>IF(B25&gt;0, B25*H25, "")</f>
        <v/>
      </c>
      <c r="J25" s="2"/>
      <c r="K25" s="116"/>
    </row>
    <row r="26" spans="1:11" x14ac:dyDescent="0.2">
      <c r="A26" s="2"/>
      <c r="B26" s="86"/>
      <c r="C26" s="87"/>
      <c r="D26" s="152"/>
      <c r="E26" s="152"/>
      <c r="F26" s="88"/>
      <c r="G26" s="88"/>
      <c r="H26" s="88"/>
      <c r="I26" s="88"/>
      <c r="J26" s="2"/>
      <c r="K26" s="116"/>
    </row>
    <row r="27" spans="1:11" x14ac:dyDescent="0.2">
      <c r="A27" s="2"/>
      <c r="B27" s="3"/>
      <c r="C27" s="3"/>
      <c r="D27" s="3"/>
      <c r="E27" s="109"/>
      <c r="F27" s="10" t="s">
        <v>34</v>
      </c>
      <c r="G27" s="82">
        <f>SUM(G25:G25)</f>
        <v>0</v>
      </c>
      <c r="H27" s="10" t="s">
        <v>35</v>
      </c>
      <c r="I27" s="82">
        <f>SUM(I25:I25)</f>
        <v>0</v>
      </c>
      <c r="J27" s="2"/>
      <c r="K27" s="116"/>
    </row>
    <row r="28" spans="1:11" x14ac:dyDescent="0.2">
      <c r="A28" s="2"/>
      <c r="B28" s="3"/>
      <c r="C28" s="3"/>
      <c r="D28" s="3"/>
      <c r="E28" s="112"/>
      <c r="F28" s="3"/>
      <c r="G28" s="3"/>
      <c r="H28" s="3"/>
      <c r="I28" s="3"/>
      <c r="J28" s="2"/>
      <c r="K28" s="116"/>
    </row>
    <row r="29" spans="1:11" x14ac:dyDescent="0.2">
      <c r="A29" s="2"/>
      <c r="B29" s="155" t="s">
        <v>36</v>
      </c>
      <c r="C29" s="148"/>
      <c r="D29" s="148"/>
      <c r="E29" s="56"/>
      <c r="F29" s="148" t="s">
        <v>30</v>
      </c>
      <c r="G29" s="148"/>
      <c r="H29" s="148" t="s">
        <v>31</v>
      </c>
      <c r="I29" s="149"/>
      <c r="J29" s="2"/>
      <c r="K29" s="116"/>
    </row>
    <row r="30" spans="1:11" x14ac:dyDescent="0.2">
      <c r="A30" s="2"/>
      <c r="B30" s="45"/>
      <c r="C30" s="12" t="s">
        <v>37</v>
      </c>
      <c r="D30" s="12" t="s">
        <v>38</v>
      </c>
      <c r="E30" s="12"/>
      <c r="F30" s="130">
        <v>4.5000000000000003E-5</v>
      </c>
      <c r="G30" s="130" t="str">
        <f>IF(B30&gt;0, F30*B30, "")</f>
        <v/>
      </c>
      <c r="H30" s="130">
        <v>0.15</v>
      </c>
      <c r="I30" s="130" t="str">
        <f>IF(B30&gt;0, H30*B30, "")</f>
        <v/>
      </c>
      <c r="J30" s="2"/>
      <c r="K30" s="116"/>
    </row>
    <row r="31" spans="1:11" x14ac:dyDescent="0.2">
      <c r="A31" s="2"/>
      <c r="B31" s="45"/>
      <c r="C31" s="12" t="s">
        <v>39</v>
      </c>
      <c r="D31" s="12" t="s">
        <v>40</v>
      </c>
      <c r="E31" s="12"/>
      <c r="F31" s="130">
        <v>4.5000000000000003E-5</v>
      </c>
      <c r="G31" s="130" t="str">
        <f t="shared" ref="G31:G36" si="0">IF(B31&gt;0, F31*B31, "")</f>
        <v/>
      </c>
      <c r="H31" s="130">
        <v>0.15</v>
      </c>
      <c r="I31" s="130" t="str">
        <f>IF(B31&gt;0, H31*B31, "")</f>
        <v/>
      </c>
      <c r="J31" s="2"/>
      <c r="K31" s="116"/>
    </row>
    <row r="32" spans="1:11" x14ac:dyDescent="0.2">
      <c r="A32" s="113"/>
      <c r="B32" s="45"/>
      <c r="C32" s="12" t="s">
        <v>41</v>
      </c>
      <c r="D32" s="12" t="s">
        <v>42</v>
      </c>
      <c r="E32" s="12"/>
      <c r="F32" s="130">
        <v>5.0000000000000002E-5</v>
      </c>
      <c r="G32" s="130" t="str">
        <f t="shared" si="0"/>
        <v/>
      </c>
      <c r="H32" s="130">
        <v>0.13</v>
      </c>
      <c r="I32" s="130" t="str">
        <f t="shared" ref="I32:I38" si="1">IF(B32&gt;0, H32*B32, "")</f>
        <v/>
      </c>
      <c r="J32" s="2"/>
      <c r="K32" s="116"/>
    </row>
    <row r="33" spans="1:11" x14ac:dyDescent="0.2">
      <c r="A33" s="113"/>
      <c r="B33" s="45"/>
      <c r="C33" s="12" t="s">
        <v>43</v>
      </c>
      <c r="D33" s="12" t="s">
        <v>44</v>
      </c>
      <c r="E33" s="12"/>
      <c r="F33" s="130">
        <v>5.0000000000000002E-5</v>
      </c>
      <c r="G33" s="130" t="str">
        <f t="shared" si="0"/>
        <v/>
      </c>
      <c r="H33" s="130">
        <v>0.13</v>
      </c>
      <c r="I33" s="130" t="str">
        <f t="shared" si="1"/>
        <v/>
      </c>
      <c r="J33" s="2"/>
      <c r="K33" s="116"/>
    </row>
    <row r="34" spans="1:11" x14ac:dyDescent="0.2">
      <c r="A34" s="113"/>
      <c r="B34" s="45"/>
      <c r="C34" s="12" t="s">
        <v>45</v>
      </c>
      <c r="D34" s="12" t="s">
        <v>46</v>
      </c>
      <c r="E34" s="12"/>
      <c r="F34" s="130">
        <v>4.5000000000000003E-5</v>
      </c>
      <c r="G34" s="130" t="str">
        <f t="shared" si="0"/>
        <v/>
      </c>
      <c r="H34" s="130">
        <v>0.15</v>
      </c>
      <c r="I34" s="130" t="str">
        <f t="shared" si="1"/>
        <v/>
      </c>
      <c r="J34" s="2"/>
      <c r="K34" s="116"/>
    </row>
    <row r="35" spans="1:11" x14ac:dyDescent="0.2">
      <c r="A35" s="113"/>
      <c r="B35" s="45"/>
      <c r="C35" s="12" t="s">
        <v>47</v>
      </c>
      <c r="D35" s="12" t="s">
        <v>48</v>
      </c>
      <c r="E35" s="12"/>
      <c r="F35" s="130">
        <v>4.5000000000000003E-5</v>
      </c>
      <c r="G35" s="130" t="str">
        <f t="shared" si="0"/>
        <v/>
      </c>
      <c r="H35" s="130">
        <v>0.15</v>
      </c>
      <c r="I35" s="130" t="str">
        <f t="shared" si="1"/>
        <v/>
      </c>
      <c r="J35" s="2"/>
      <c r="K35" s="116"/>
    </row>
    <row r="36" spans="1:11" x14ac:dyDescent="0.2">
      <c r="A36" s="113"/>
      <c r="B36" s="45"/>
      <c r="C36" s="49" t="s">
        <v>49</v>
      </c>
      <c r="D36" s="142" t="s">
        <v>50</v>
      </c>
      <c r="E36" s="142"/>
      <c r="F36" s="51"/>
      <c r="G36" s="130" t="str">
        <f t="shared" si="0"/>
        <v/>
      </c>
      <c r="H36" s="51"/>
      <c r="I36" s="130" t="str">
        <f t="shared" si="1"/>
        <v/>
      </c>
      <c r="J36" s="2"/>
      <c r="K36" s="116"/>
    </row>
    <row r="37" spans="1:11" x14ac:dyDescent="0.2">
      <c r="A37" s="113"/>
      <c r="B37" s="45"/>
      <c r="C37" s="49" t="s">
        <v>49</v>
      </c>
      <c r="D37" s="142" t="s">
        <v>50</v>
      </c>
      <c r="E37" s="142"/>
      <c r="F37" s="51"/>
      <c r="G37" s="130" t="str">
        <f>IF(B37&gt;0, F37*B37, "")</f>
        <v/>
      </c>
      <c r="H37" s="51"/>
      <c r="I37" s="130" t="str">
        <f t="shared" si="1"/>
        <v/>
      </c>
      <c r="J37" s="2"/>
      <c r="K37" s="116"/>
    </row>
    <row r="38" spans="1:11" x14ac:dyDescent="0.2">
      <c r="A38" s="113"/>
      <c r="B38" s="45"/>
      <c r="C38" s="49" t="s">
        <v>49</v>
      </c>
      <c r="D38" s="142" t="s">
        <v>50</v>
      </c>
      <c r="E38" s="142"/>
      <c r="F38" s="51"/>
      <c r="G38" s="130" t="str">
        <f>IF(B38&gt;0, F38*B38, "")</f>
        <v/>
      </c>
      <c r="H38" s="51"/>
      <c r="I38" s="130" t="str">
        <f t="shared" si="1"/>
        <v/>
      </c>
      <c r="J38" s="2"/>
      <c r="K38" s="116"/>
    </row>
    <row r="39" spans="1:11" x14ac:dyDescent="0.2">
      <c r="A39" s="2"/>
      <c r="B39" s="132"/>
      <c r="C39" s="121"/>
      <c r="D39" s="121"/>
      <c r="E39" s="121"/>
      <c r="F39" s="131"/>
      <c r="G39" s="131"/>
      <c r="H39" s="131" t="s">
        <v>51</v>
      </c>
      <c r="I39" s="131">
        <f>SUM(I30:I38)</f>
        <v>0</v>
      </c>
      <c r="J39" s="2"/>
      <c r="K39" s="116"/>
    </row>
    <row r="40" spans="1:11" x14ac:dyDescent="0.2">
      <c r="A40" s="2"/>
      <c r="B40" s="132"/>
      <c r="C40" s="121"/>
      <c r="D40" s="121"/>
      <c r="E40" s="121"/>
      <c r="F40" s="131"/>
      <c r="G40" s="131"/>
      <c r="H40" s="131"/>
      <c r="I40" s="131"/>
      <c r="J40" s="2"/>
      <c r="K40" s="116"/>
    </row>
    <row r="41" spans="1:11" ht="12" customHeight="1" x14ac:dyDescent="0.25">
      <c r="A41" s="2"/>
      <c r="B41" s="156" t="s">
        <v>52</v>
      </c>
      <c r="C41" s="157"/>
      <c r="D41" s="157"/>
      <c r="E41" s="157"/>
      <c r="F41" s="157"/>
      <c r="G41" s="157"/>
      <c r="H41" s="151"/>
      <c r="I41" s="130">
        <v>0.192</v>
      </c>
      <c r="J41" s="2"/>
      <c r="K41" s="116"/>
    </row>
    <row r="42" spans="1:11" ht="12.75" customHeight="1" x14ac:dyDescent="0.2">
      <c r="A42" s="2"/>
      <c r="B42" s="132"/>
      <c r="C42" s="121"/>
      <c r="D42" s="121"/>
      <c r="E42" s="121"/>
      <c r="F42" s="131"/>
      <c r="G42" s="131"/>
      <c r="H42" s="131"/>
      <c r="I42" s="131"/>
      <c r="J42" s="2"/>
      <c r="K42" s="116"/>
    </row>
    <row r="43" spans="1:11" x14ac:dyDescent="0.2">
      <c r="A43" s="2"/>
      <c r="B43" s="132"/>
      <c r="C43" s="121"/>
      <c r="D43" s="121"/>
      <c r="E43" s="121"/>
      <c r="F43" s="10" t="s">
        <v>53</v>
      </c>
      <c r="G43" s="73">
        <f>SUM(G26:G42)</f>
        <v>0</v>
      </c>
      <c r="H43" s="10" t="s">
        <v>54</v>
      </c>
      <c r="I43" s="130">
        <f>I41</f>
        <v>0.192</v>
      </c>
      <c r="J43" s="2"/>
      <c r="K43" s="116"/>
    </row>
    <row r="44" spans="1:11" x14ac:dyDescent="0.2">
      <c r="A44" s="2"/>
      <c r="B44" s="132"/>
      <c r="C44" s="121"/>
      <c r="D44" s="121"/>
      <c r="E44" s="121"/>
      <c r="F44" s="110"/>
      <c r="G44" s="80"/>
      <c r="H44" s="110"/>
      <c r="I44" s="80"/>
      <c r="J44" s="2"/>
      <c r="K44" s="116"/>
    </row>
    <row r="45" spans="1:11" x14ac:dyDescent="0.2">
      <c r="A45" s="2"/>
      <c r="B45" s="122" t="s">
        <v>55</v>
      </c>
      <c r="C45" s="56"/>
      <c r="D45" s="56"/>
      <c r="E45" s="56"/>
      <c r="F45" s="39"/>
      <c r="G45" s="56" t="s">
        <v>18</v>
      </c>
      <c r="H45" s="39"/>
      <c r="I45" s="57" t="s">
        <v>19</v>
      </c>
      <c r="J45" s="2"/>
      <c r="K45" s="116"/>
    </row>
    <row r="46" spans="1:11" ht="12" customHeight="1" x14ac:dyDescent="0.2">
      <c r="A46" s="2"/>
      <c r="B46" s="14" t="s">
        <v>56</v>
      </c>
      <c r="C46" s="15" t="s">
        <v>57</v>
      </c>
      <c r="D46" s="15" t="s">
        <v>22</v>
      </c>
      <c r="E46" s="15"/>
      <c r="F46" s="17"/>
      <c r="G46" s="15" t="s">
        <v>24</v>
      </c>
      <c r="H46" s="17"/>
      <c r="I46" s="16" t="s">
        <v>24</v>
      </c>
      <c r="J46" s="2"/>
      <c r="K46" s="116"/>
    </row>
    <row r="47" spans="1:11" x14ac:dyDescent="0.2">
      <c r="A47" s="2"/>
      <c r="B47" s="79" t="s">
        <v>58</v>
      </c>
      <c r="C47" s="114" t="str">
        <f>IF(D71&lt;&gt;"", D71, "")</f>
        <v/>
      </c>
      <c r="D47" s="80" t="str">
        <f>IF(G71&lt;&gt;"", G71, "")</f>
        <v/>
      </c>
      <c r="E47" s="80"/>
      <c r="F47" s="3"/>
      <c r="G47" s="72">
        <f>G88</f>
        <v>0</v>
      </c>
      <c r="H47" s="3"/>
      <c r="I47" s="72">
        <f>I88</f>
        <v>0</v>
      </c>
      <c r="J47" s="2"/>
      <c r="K47" s="116"/>
    </row>
    <row r="48" spans="1:11" x14ac:dyDescent="0.2">
      <c r="A48" s="2"/>
      <c r="B48" s="86"/>
      <c r="C48" s="115"/>
      <c r="D48" s="123"/>
      <c r="E48" s="123"/>
      <c r="F48" s="87"/>
      <c r="G48" s="89"/>
      <c r="H48" s="87"/>
      <c r="I48" s="89"/>
      <c r="J48" s="2"/>
      <c r="K48" s="116"/>
    </row>
    <row r="49" spans="1:11" ht="12" customHeight="1" x14ac:dyDescent="0.2">
      <c r="A49" s="2"/>
      <c r="B49" s="3"/>
      <c r="C49" s="3"/>
      <c r="D49" s="3"/>
      <c r="E49" s="3"/>
      <c r="F49" s="10"/>
      <c r="G49" s="63"/>
      <c r="H49" s="10"/>
      <c r="I49" s="63"/>
      <c r="J49" s="2"/>
      <c r="K49" s="116"/>
    </row>
    <row r="50" spans="1:11" x14ac:dyDescent="0.2">
      <c r="A50" s="2"/>
      <c r="B50" s="3"/>
      <c r="C50" s="3"/>
      <c r="D50" s="3"/>
      <c r="E50" s="3"/>
      <c r="F50" s="10"/>
      <c r="G50" s="63"/>
      <c r="H50" s="10"/>
      <c r="I50" s="63"/>
      <c r="J50" s="2"/>
      <c r="K50" s="116"/>
    </row>
    <row r="51" spans="1:11" x14ac:dyDescent="0.2">
      <c r="A51" s="2"/>
      <c r="B51" s="3"/>
      <c r="C51" s="3"/>
      <c r="D51" s="3"/>
      <c r="E51" s="3"/>
      <c r="F51" s="10"/>
      <c r="G51" s="128" t="str">
        <f>IF($F$2&lt;&gt;"", $F$2, "")</f>
        <v/>
      </c>
      <c r="H51" s="128"/>
      <c r="I51" s="96" t="str">
        <f>IF($F$10&lt;&gt;"", $F$10, "")</f>
        <v/>
      </c>
      <c r="J51" s="2"/>
      <c r="K51" s="116"/>
    </row>
    <row r="52" spans="1:11" ht="18.75" x14ac:dyDescent="0.3">
      <c r="A52" s="2"/>
      <c r="B52" s="71"/>
      <c r="C52" s="78" t="s">
        <v>59</v>
      </c>
      <c r="D52" s="68"/>
      <c r="E52" s="69"/>
      <c r="F52" s="69"/>
      <c r="G52" s="67" t="s">
        <v>18</v>
      </c>
      <c r="H52" s="67"/>
      <c r="I52" s="70" t="s">
        <v>19</v>
      </c>
      <c r="J52" s="2"/>
      <c r="K52" s="116"/>
    </row>
    <row r="53" spans="1:11" x14ac:dyDescent="0.2">
      <c r="A53" s="2"/>
      <c r="B53" s="3"/>
      <c r="C53" s="3"/>
      <c r="D53" s="3"/>
      <c r="E53" s="3"/>
      <c r="F53" s="10" t="s">
        <v>60</v>
      </c>
      <c r="G53" s="72">
        <f>G21</f>
        <v>0.30499999999999999</v>
      </c>
      <c r="H53" s="13"/>
      <c r="I53" s="72">
        <f>I21</f>
        <v>0.36</v>
      </c>
      <c r="J53" s="2"/>
      <c r="K53" s="116"/>
    </row>
    <row r="54" spans="1:11" x14ac:dyDescent="0.2">
      <c r="A54" s="2"/>
      <c r="B54" s="3"/>
      <c r="C54" s="3"/>
      <c r="D54" s="3"/>
      <c r="E54" s="3"/>
      <c r="F54" s="10" t="s">
        <v>61</v>
      </c>
      <c r="G54" s="72">
        <f>G27</f>
        <v>0</v>
      </c>
      <c r="H54" s="13"/>
      <c r="I54" s="72">
        <f>I27</f>
        <v>0</v>
      </c>
      <c r="J54" s="2"/>
      <c r="K54" s="116"/>
    </row>
    <row r="55" spans="1:11" x14ac:dyDescent="0.2">
      <c r="A55" s="2"/>
      <c r="B55" s="3"/>
      <c r="C55" s="3"/>
      <c r="D55" s="3"/>
      <c r="E55" s="3"/>
      <c r="F55" s="10" t="s">
        <v>62</v>
      </c>
      <c r="G55" s="72">
        <f>G43</f>
        <v>0</v>
      </c>
      <c r="H55" s="13"/>
      <c r="I55" s="72">
        <f>I43</f>
        <v>0.192</v>
      </c>
      <c r="J55" s="2"/>
      <c r="K55" s="116"/>
    </row>
    <row r="56" spans="1:11" x14ac:dyDescent="0.2">
      <c r="A56" s="2"/>
      <c r="B56" s="3"/>
      <c r="C56" s="3"/>
      <c r="D56" s="3"/>
      <c r="E56" s="3"/>
      <c r="F56" s="10" t="s">
        <v>63</v>
      </c>
      <c r="G56" s="72">
        <f>G47</f>
        <v>0</v>
      </c>
      <c r="H56" s="13"/>
      <c r="I56" s="72">
        <f>I47</f>
        <v>0</v>
      </c>
      <c r="J56" s="2"/>
      <c r="K56" s="116"/>
    </row>
    <row r="57" spans="1:11" x14ac:dyDescent="0.2">
      <c r="A57" s="2"/>
      <c r="B57" s="3"/>
      <c r="C57" s="3"/>
      <c r="D57" s="3"/>
      <c r="E57" s="3"/>
      <c r="F57" s="10"/>
      <c r="G57" s="108"/>
      <c r="H57" s="65"/>
      <c r="I57" s="108"/>
      <c r="J57" s="2"/>
      <c r="K57" s="116"/>
    </row>
    <row r="58" spans="1:11" x14ac:dyDescent="0.2">
      <c r="A58" s="2"/>
      <c r="B58" s="3"/>
      <c r="C58" s="10"/>
      <c r="D58" s="80"/>
      <c r="E58" s="3"/>
      <c r="F58" s="10" t="s">
        <v>64</v>
      </c>
      <c r="G58" s="73">
        <f>SUM(G53:G57)</f>
        <v>0.30499999999999999</v>
      </c>
      <c r="H58" s="10" t="s">
        <v>65</v>
      </c>
      <c r="I58" s="63">
        <f>SUM(I53:I57)</f>
        <v>0.55200000000000005</v>
      </c>
      <c r="J58" s="2"/>
      <c r="K58" s="116"/>
    </row>
    <row r="59" spans="1:11" x14ac:dyDescent="0.2">
      <c r="A59" s="2"/>
      <c r="B59" s="3"/>
      <c r="C59" s="10"/>
      <c r="D59" s="80"/>
      <c r="E59" s="3"/>
      <c r="F59" s="10" t="s">
        <v>1</v>
      </c>
      <c r="G59" s="3">
        <f>I2</f>
        <v>24</v>
      </c>
      <c r="H59" s="10" t="s">
        <v>2</v>
      </c>
      <c r="I59" s="3">
        <f>I4</f>
        <v>5</v>
      </c>
      <c r="J59" s="2"/>
      <c r="K59" s="116"/>
    </row>
    <row r="60" spans="1:11" x14ac:dyDescent="0.2">
      <c r="A60" s="2"/>
      <c r="B60" s="3"/>
      <c r="C60" s="10"/>
      <c r="D60" s="80"/>
      <c r="E60" s="3"/>
      <c r="F60" s="10" t="s">
        <v>66</v>
      </c>
      <c r="G60" s="76">
        <f>ROUNDUP(G58*G59, 2)</f>
        <v>7.32</v>
      </c>
      <c r="H60" s="10" t="s">
        <v>67</v>
      </c>
      <c r="I60" s="76">
        <f>ROUNDUP((I59/60)*I58, 2)</f>
        <v>0.05</v>
      </c>
      <c r="J60" s="2"/>
      <c r="K60" s="116"/>
    </row>
    <row r="61" spans="1:11" x14ac:dyDescent="0.2">
      <c r="A61" s="2"/>
      <c r="B61" s="3"/>
      <c r="C61" s="3"/>
      <c r="D61" s="3"/>
      <c r="E61" s="3"/>
      <c r="F61" s="3"/>
      <c r="G61" s="3"/>
      <c r="H61" s="3"/>
      <c r="I61" s="3"/>
      <c r="J61" s="2"/>
      <c r="K61" s="116"/>
    </row>
    <row r="62" spans="1:11" ht="12" customHeight="1" x14ac:dyDescent="0.2">
      <c r="A62" s="2"/>
      <c r="B62" s="3"/>
      <c r="C62" s="3"/>
      <c r="D62" s="3"/>
      <c r="E62" s="3"/>
      <c r="F62" s="3"/>
      <c r="G62" s="3"/>
      <c r="H62" s="10" t="s">
        <v>68</v>
      </c>
      <c r="I62" s="77">
        <f>I60+G60</f>
        <v>7.37</v>
      </c>
      <c r="J62" s="2"/>
      <c r="K62" s="116"/>
    </row>
    <row r="63" spans="1:11" ht="12.75" customHeight="1" x14ac:dyDescent="0.2">
      <c r="A63" s="2"/>
      <c r="B63" s="3"/>
      <c r="C63" s="3"/>
      <c r="D63" s="3"/>
      <c r="E63" s="3"/>
      <c r="F63" s="3"/>
      <c r="G63" s="3"/>
      <c r="H63" s="10" t="s">
        <v>69</v>
      </c>
      <c r="I63" s="74">
        <f>I6</f>
        <v>0.8</v>
      </c>
      <c r="J63" s="2"/>
      <c r="K63" s="116"/>
    </row>
    <row r="64" spans="1:11" ht="12" customHeight="1" x14ac:dyDescent="0.2">
      <c r="A64" s="2"/>
      <c r="B64" s="2"/>
      <c r="C64" s="2"/>
      <c r="D64" s="2"/>
      <c r="E64" s="2"/>
      <c r="F64" s="2"/>
      <c r="G64" s="2"/>
      <c r="H64" s="9" t="s">
        <v>70</v>
      </c>
      <c r="I64" s="75">
        <f>I62/I63</f>
        <v>9.2125000000000004</v>
      </c>
      <c r="J64" s="2"/>
      <c r="K64" s="116"/>
    </row>
    <row r="65" spans="1:11" ht="12" customHeight="1" x14ac:dyDescent="0.2">
      <c r="A65" s="2"/>
      <c r="B65" s="2"/>
      <c r="C65" s="2"/>
      <c r="D65" s="2"/>
      <c r="E65" s="2"/>
      <c r="F65" s="2"/>
      <c r="G65" s="2"/>
      <c r="H65" s="9" t="s">
        <v>71</v>
      </c>
      <c r="I65" s="46">
        <v>60</v>
      </c>
      <c r="J65" s="8"/>
      <c r="K65" s="116"/>
    </row>
    <row r="66" spans="1:11" ht="12" customHeight="1" x14ac:dyDescent="0.2">
      <c r="A66" s="2"/>
      <c r="B66" s="2"/>
      <c r="C66" s="2"/>
      <c r="D66" s="2"/>
      <c r="E66" s="2"/>
      <c r="F66" s="127"/>
      <c r="G66" s="127"/>
      <c r="H66" s="127"/>
      <c r="I66" s="127"/>
      <c r="J66" s="2"/>
      <c r="K66" s="116"/>
    </row>
    <row r="67" spans="1:11" ht="45" customHeight="1" x14ac:dyDescent="0.3">
      <c r="A67" s="2"/>
      <c r="B67" s="90" t="s">
        <v>72</v>
      </c>
      <c r="C67" s="53"/>
      <c r="D67" s="53"/>
      <c r="E67" s="54"/>
      <c r="F67" s="138"/>
      <c r="G67" s="138"/>
      <c r="H67" s="138"/>
      <c r="I67" s="138"/>
      <c r="J67" s="2"/>
      <c r="K67" s="116"/>
    </row>
    <row r="68" spans="1:11" x14ac:dyDescent="0.2">
      <c r="A68" s="2"/>
      <c r="B68" s="2"/>
      <c r="C68" s="2"/>
      <c r="D68" s="2"/>
      <c r="E68" s="2"/>
      <c r="F68" s="2"/>
      <c r="G68" s="2"/>
      <c r="H68" s="5"/>
      <c r="I68" s="2"/>
      <c r="J68" s="2"/>
      <c r="K68" s="116"/>
    </row>
    <row r="69" spans="1:11" ht="16.5" customHeight="1" x14ac:dyDescent="0.2">
      <c r="A69" s="2"/>
      <c r="B69" s="91" t="s">
        <v>58</v>
      </c>
      <c r="C69" s="92"/>
      <c r="D69" s="92"/>
      <c r="E69" s="93" t="s">
        <v>73</v>
      </c>
      <c r="F69" s="94">
        <v>0.5</v>
      </c>
      <c r="G69" s="94"/>
      <c r="H69" s="93" t="s">
        <v>74</v>
      </c>
      <c r="I69" s="95">
        <f>$I$10</f>
        <v>20.399999999999999</v>
      </c>
      <c r="J69" s="2"/>
      <c r="K69" s="116"/>
    </row>
    <row r="70" spans="1:11" ht="12" customHeight="1" x14ac:dyDescent="0.2">
      <c r="A70" s="2"/>
      <c r="B70" s="105"/>
      <c r="C70" s="105"/>
      <c r="D70" s="105"/>
      <c r="E70" s="106"/>
      <c r="F70" s="107"/>
      <c r="G70" s="107"/>
      <c r="H70" s="107"/>
      <c r="I70" s="107"/>
      <c r="J70" s="2"/>
      <c r="K70" s="116"/>
    </row>
    <row r="71" spans="1:11" ht="12" customHeight="1" x14ac:dyDescent="0.25">
      <c r="A71" s="2"/>
      <c r="B71" s="3"/>
      <c r="C71" s="10" t="s">
        <v>75</v>
      </c>
      <c r="D71" s="139"/>
      <c r="E71" s="140"/>
      <c r="F71" s="10" t="s">
        <v>76</v>
      </c>
      <c r="G71" s="150"/>
      <c r="H71" s="151"/>
      <c r="I71" s="3"/>
      <c r="J71" s="2"/>
      <c r="K71" s="116"/>
    </row>
    <row r="72" spans="1:11" ht="12.75" customHeight="1" x14ac:dyDescent="0.2">
      <c r="A72" s="2"/>
      <c r="B72" s="3"/>
      <c r="C72" s="3"/>
      <c r="D72" s="21" t="str">
        <f>IF(D71="Door Holder - Low AC Dropout", "* Circuit Standby and Alarm Current will be zero", "")</f>
        <v/>
      </c>
      <c r="E72" s="3"/>
      <c r="F72" s="3"/>
      <c r="G72" s="18"/>
      <c r="H72" s="18"/>
      <c r="I72" s="18"/>
      <c r="J72" s="2"/>
      <c r="K72" s="116"/>
    </row>
    <row r="73" spans="1:11" ht="12.75" customHeight="1" x14ac:dyDescent="0.2">
      <c r="A73" s="2"/>
      <c r="B73" s="3"/>
      <c r="C73" s="97" t="s">
        <v>77</v>
      </c>
      <c r="D73" s="98" t="s">
        <v>78</v>
      </c>
      <c r="E73" s="98" t="s">
        <v>79</v>
      </c>
      <c r="F73" s="98" t="s">
        <v>80</v>
      </c>
      <c r="G73" s="99" t="s">
        <v>81</v>
      </c>
      <c r="H73" s="98" t="s">
        <v>82</v>
      </c>
      <c r="I73" s="100" t="s">
        <v>83</v>
      </c>
      <c r="J73" s="2"/>
      <c r="K73" s="116"/>
    </row>
    <row r="74" spans="1:11" ht="12.75" customHeight="1" x14ac:dyDescent="0.2">
      <c r="A74" s="2"/>
      <c r="B74" s="13"/>
      <c r="C74" s="47" t="s">
        <v>84</v>
      </c>
      <c r="D74" s="58">
        <f>VLOOKUP(C74, $K$108:$L$114, 2)</f>
        <v>2.5</v>
      </c>
      <c r="E74" s="47"/>
      <c r="F74" s="60">
        <f>((E74*2)/1000)*D74</f>
        <v>0</v>
      </c>
      <c r="G74" s="61">
        <f>IF(SUM(G78:G87)&gt;SUM(I78:I87),SUM(G78:G87),SUM(I78:I87))</f>
        <v>0</v>
      </c>
      <c r="H74" s="62">
        <f>I69-(G74*F74)</f>
        <v>20.399999999999999</v>
      </c>
      <c r="I74" s="59">
        <v>16</v>
      </c>
      <c r="J74" s="2"/>
      <c r="K74" s="116"/>
    </row>
    <row r="75" spans="1:11" ht="12" customHeight="1" x14ac:dyDescent="0.2">
      <c r="A75" s="2"/>
      <c r="B75" s="64"/>
      <c r="C75" s="64"/>
      <c r="D75" s="64"/>
      <c r="E75" s="65"/>
      <c r="F75" s="64"/>
      <c r="G75" s="64"/>
      <c r="H75" s="64"/>
      <c r="I75" s="64"/>
      <c r="J75" s="2"/>
      <c r="K75" s="116"/>
    </row>
    <row r="76" spans="1:11" ht="12" customHeight="1" x14ac:dyDescent="0.2">
      <c r="A76" s="2"/>
      <c r="B76" s="124"/>
      <c r="C76" s="125" t="s">
        <v>85</v>
      </c>
      <c r="D76" s="125"/>
      <c r="E76" s="125"/>
      <c r="F76" s="125" t="s">
        <v>18</v>
      </c>
      <c r="G76" s="125"/>
      <c r="H76" s="125" t="s">
        <v>19</v>
      </c>
      <c r="I76" s="129"/>
      <c r="J76" s="2"/>
      <c r="K76" s="117"/>
    </row>
    <row r="77" spans="1:11" ht="12" customHeight="1" x14ac:dyDescent="0.2">
      <c r="A77" s="2"/>
      <c r="B77" s="101" t="s">
        <v>20</v>
      </c>
      <c r="C77" s="102" t="s">
        <v>86</v>
      </c>
      <c r="D77" s="102" t="s">
        <v>87</v>
      </c>
      <c r="E77" s="102"/>
      <c r="F77" s="102" t="s">
        <v>23</v>
      </c>
      <c r="G77" s="102" t="s">
        <v>24</v>
      </c>
      <c r="H77" s="102" t="s">
        <v>23</v>
      </c>
      <c r="I77" s="103" t="s">
        <v>24</v>
      </c>
      <c r="J77" s="2"/>
      <c r="K77" s="117"/>
    </row>
    <row r="78" spans="1:11" x14ac:dyDescent="0.2">
      <c r="A78" s="2"/>
      <c r="B78" s="47"/>
      <c r="C78" s="48"/>
      <c r="D78" s="143"/>
      <c r="E78" s="144"/>
      <c r="F78" s="38" t="str">
        <f>IF(D78="", "", IF(C78="User Defined", VLOOKUP(D78, 'User Defined'!$B$4:$D$103, 2, FALSE), VLOOKUP(D78, 'Device Database'!$B$4:$D$387, 2, FALSE)))</f>
        <v/>
      </c>
      <c r="G78" s="38" t="str">
        <f t="shared" ref="G78:G87" si="2">IF(F78&lt;&gt;"", F78*B78, "")</f>
        <v/>
      </c>
      <c r="H78" s="38" t="str">
        <f>IF(D78="", "", IF(C78="User Defined", VLOOKUP(D78, 'User Defined'!$B$4:$D$103, 3, FALSE), VLOOKUP(D78, 'Device Database'!$B$4:$D$387, 3, FALSE)))</f>
        <v/>
      </c>
      <c r="I78" s="38" t="str">
        <f>IF(H78&lt;&gt;"", H78*B78, "")</f>
        <v/>
      </c>
      <c r="J78" s="2"/>
      <c r="K78" s="117"/>
    </row>
    <row r="79" spans="1:11" ht="12" customHeight="1" x14ac:dyDescent="0.2">
      <c r="A79" s="2"/>
      <c r="B79" s="45"/>
      <c r="C79" s="48"/>
      <c r="D79" s="139"/>
      <c r="E79" s="145"/>
      <c r="F79" s="38" t="str">
        <f>IF(D79="", "", IF(C79="User Defined", VLOOKUP(D79, 'User Defined'!$B$4:$D$103, 2, FALSE), VLOOKUP(D79, 'Device Database'!$B$4:$D$387, 2, FALSE)))</f>
        <v/>
      </c>
      <c r="G79" s="38" t="str">
        <f t="shared" si="2"/>
        <v/>
      </c>
      <c r="H79" s="38" t="str">
        <f>IF(D79="", "", IF(C79="User Defined", VLOOKUP(D79, 'User Defined'!$B$4:$D$103, 3, FALSE), VLOOKUP(D79, 'Device Database'!$B$4:$D$387, 3, FALSE)))</f>
        <v/>
      </c>
      <c r="I79" s="38" t="str">
        <f t="shared" ref="I79:I87" si="3">IF(H79&lt;&gt;"", H79*B79, "")</f>
        <v/>
      </c>
      <c r="J79" s="2"/>
      <c r="K79" s="118"/>
    </row>
    <row r="80" spans="1:11" ht="12" customHeight="1" x14ac:dyDescent="0.2">
      <c r="A80" s="2"/>
      <c r="B80" s="45"/>
      <c r="C80" s="48"/>
      <c r="D80" s="139"/>
      <c r="E80" s="145"/>
      <c r="F80" s="38" t="str">
        <f>IF(D80="", "", IF(C80="User Defined", VLOOKUP(D80, 'User Defined'!$B$4:$D$103, 2, FALSE), VLOOKUP(D80, 'Device Database'!$B$4:$D$387, 2, FALSE)))</f>
        <v/>
      </c>
      <c r="G80" s="38" t="str">
        <f t="shared" si="2"/>
        <v/>
      </c>
      <c r="H80" s="38" t="str">
        <f>IF(D80="", "", IF(C80="User Defined", VLOOKUP(D80, 'User Defined'!$B$4:$D$103, 3, FALSE), VLOOKUP(D80, 'Device Database'!$B$4:$D$387, 3, FALSE)))</f>
        <v/>
      </c>
      <c r="I80" s="38" t="str">
        <f t="shared" si="3"/>
        <v/>
      </c>
      <c r="J80" s="2"/>
      <c r="K80" s="118"/>
    </row>
    <row r="81" spans="1:12" ht="12" customHeight="1" x14ac:dyDescent="0.2">
      <c r="A81" s="2"/>
      <c r="B81" s="45"/>
      <c r="C81" s="48"/>
      <c r="D81" s="139"/>
      <c r="E81" s="145"/>
      <c r="F81" s="38" t="str">
        <f>IF(D81="", "", IF(C81="User Defined", VLOOKUP(D81, 'User Defined'!$B$4:$D$103, 2, FALSE), VLOOKUP(D81, 'Device Database'!$B$4:$D$387, 2, FALSE)))</f>
        <v/>
      </c>
      <c r="G81" s="38" t="str">
        <f t="shared" si="2"/>
        <v/>
      </c>
      <c r="H81" s="38" t="str">
        <f>IF(D81="", "", IF(C81="User Defined", VLOOKUP(D81, 'User Defined'!$B$4:$D$103, 3, FALSE), VLOOKUP(D81, 'Device Database'!$B$4:$D$387, 3, FALSE)))</f>
        <v/>
      </c>
      <c r="I81" s="38" t="str">
        <f t="shared" si="3"/>
        <v/>
      </c>
      <c r="J81" s="2"/>
      <c r="K81" s="119"/>
    </row>
    <row r="82" spans="1:12" ht="12" customHeight="1" x14ac:dyDescent="0.25">
      <c r="A82" s="2"/>
      <c r="B82" s="45"/>
      <c r="C82" s="48"/>
      <c r="D82" s="139"/>
      <c r="E82" s="140"/>
      <c r="F82" s="38" t="str">
        <f>IF(D82="", "", IF(C82="User Defined", VLOOKUP(D82, 'User Defined'!$B$4:$D$103, 2, FALSE), VLOOKUP(D82, 'Device Database'!$B$4:$D$387, 2, FALSE)))</f>
        <v/>
      </c>
      <c r="G82" s="38" t="str">
        <f t="shared" si="2"/>
        <v/>
      </c>
      <c r="H82" s="38" t="str">
        <f>IF(D82="", "", IF(C82="User Defined", VLOOKUP(D82, 'User Defined'!$B$4:$D$103, 3, FALSE), VLOOKUP(D82, 'Device Database'!$B$4:$D$387, 3, FALSE)))</f>
        <v/>
      </c>
      <c r="I82" s="38" t="str">
        <f t="shared" si="3"/>
        <v/>
      </c>
      <c r="J82" s="2"/>
      <c r="K82" s="119" t="s">
        <v>88</v>
      </c>
    </row>
    <row r="83" spans="1:12" ht="12" customHeight="1" x14ac:dyDescent="0.25">
      <c r="A83" s="2"/>
      <c r="B83" s="45"/>
      <c r="C83" s="49"/>
      <c r="D83" s="139" t="s">
        <v>89</v>
      </c>
      <c r="E83" s="140"/>
      <c r="F83" s="51"/>
      <c r="G83" s="38" t="str">
        <f t="shared" si="2"/>
        <v/>
      </c>
      <c r="H83" s="51"/>
      <c r="I83" s="38" t="str">
        <f t="shared" si="3"/>
        <v/>
      </c>
      <c r="J83" s="2"/>
      <c r="K83" s="119"/>
    </row>
    <row r="84" spans="1:12" ht="12" customHeight="1" x14ac:dyDescent="0.25">
      <c r="A84" s="2"/>
      <c r="B84" s="45"/>
      <c r="C84" s="49"/>
      <c r="D84" s="139" t="s">
        <v>90</v>
      </c>
      <c r="E84" s="140"/>
      <c r="F84" s="51"/>
      <c r="G84" s="38" t="str">
        <f t="shared" si="2"/>
        <v/>
      </c>
      <c r="H84" s="51"/>
      <c r="I84" s="38" t="str">
        <f t="shared" si="3"/>
        <v/>
      </c>
      <c r="J84" s="2"/>
      <c r="K84" s="119"/>
    </row>
    <row r="85" spans="1:12" ht="12" customHeight="1" x14ac:dyDescent="0.25">
      <c r="A85" s="2"/>
      <c r="B85" s="45"/>
      <c r="C85" s="50"/>
      <c r="D85" s="139" t="s">
        <v>91</v>
      </c>
      <c r="E85" s="140"/>
      <c r="F85" s="51"/>
      <c r="G85" s="38" t="str">
        <f t="shared" si="2"/>
        <v/>
      </c>
      <c r="H85" s="51"/>
      <c r="I85" s="38" t="str">
        <f t="shared" si="3"/>
        <v/>
      </c>
      <c r="J85" s="2"/>
      <c r="K85" s="119"/>
    </row>
    <row r="86" spans="1:12" ht="12" customHeight="1" x14ac:dyDescent="0.25">
      <c r="A86" s="2"/>
      <c r="B86" s="45"/>
      <c r="C86" s="49"/>
      <c r="D86" s="139"/>
      <c r="E86" s="140"/>
      <c r="F86" s="51"/>
      <c r="G86" s="38" t="str">
        <f t="shared" si="2"/>
        <v/>
      </c>
      <c r="H86" s="51"/>
      <c r="I86" s="38" t="str">
        <f t="shared" si="3"/>
        <v/>
      </c>
      <c r="J86" s="2"/>
      <c r="K86" s="119"/>
    </row>
    <row r="87" spans="1:12" ht="12" customHeight="1" x14ac:dyDescent="0.25">
      <c r="A87" s="2"/>
      <c r="B87" s="45"/>
      <c r="C87" s="49"/>
      <c r="D87" s="139"/>
      <c r="E87" s="140"/>
      <c r="F87" s="51"/>
      <c r="G87" s="38" t="str">
        <f t="shared" si="2"/>
        <v/>
      </c>
      <c r="H87" s="51"/>
      <c r="I87" s="38" t="str">
        <f t="shared" si="3"/>
        <v/>
      </c>
      <c r="J87" s="2"/>
      <c r="K87" s="118"/>
    </row>
    <row r="88" spans="1:12" s="4" customFormat="1" ht="12" customHeight="1" x14ac:dyDescent="0.2">
      <c r="A88" s="3"/>
      <c r="B88" s="3"/>
      <c r="C88" s="126" t="str">
        <f>IF(D71="Doors (Low AC Drop)", "No Standby or Alarm current shown as circuit is used for door holders and will drop out during an AC power loss.", "")</f>
        <v/>
      </c>
      <c r="D88" s="126"/>
      <c r="E88" s="126"/>
      <c r="F88" s="10" t="s">
        <v>92</v>
      </c>
      <c r="G88" s="40">
        <f>IF(D71="Doors (Low AC Drop)",0,SUM(G78:G87))</f>
        <v>0</v>
      </c>
      <c r="H88" s="10" t="s">
        <v>65</v>
      </c>
      <c r="I88" s="40">
        <f>IF(D71="Doors (Low AC Drop)",0,SUM(I78:I87))</f>
        <v>0</v>
      </c>
      <c r="J88" s="3"/>
      <c r="K88" s="119" t="s">
        <v>93</v>
      </c>
    </row>
    <row r="89" spans="1:12" s="4" customFormat="1" ht="12" customHeight="1" x14ac:dyDescent="0.2">
      <c r="A89" s="3"/>
      <c r="B89" s="3"/>
      <c r="C89" s="127"/>
      <c r="D89" s="127"/>
      <c r="E89" s="127"/>
      <c r="F89" s="25"/>
      <c r="G89" s="3"/>
      <c r="H89" s="25"/>
      <c r="I89" s="3"/>
      <c r="J89" s="3"/>
      <c r="K89" s="119" t="s">
        <v>94</v>
      </c>
    </row>
    <row r="90" spans="1:12" s="4" customFormat="1" ht="15.75" x14ac:dyDescent="0.2">
      <c r="A90" s="3"/>
      <c r="B90" s="133"/>
      <c r="C90" s="134"/>
      <c r="D90" s="133"/>
      <c r="E90" s="135"/>
      <c r="F90" s="136"/>
      <c r="G90" s="136"/>
      <c r="H90" s="135"/>
      <c r="I90" s="136"/>
      <c r="J90" s="3"/>
      <c r="K90" s="119" t="s">
        <v>95</v>
      </c>
      <c r="L90" s="22"/>
    </row>
    <row r="91" spans="1:12" s="4" customFormat="1" ht="15" x14ac:dyDescent="0.25">
      <c r="A91" s="3"/>
      <c r="B91" s="137"/>
      <c r="C91" s="137"/>
      <c r="D91" s="137"/>
      <c r="E91" s="137"/>
      <c r="F91" s="137"/>
      <c r="G91" s="137"/>
      <c r="H91" s="137"/>
      <c r="I91" s="137"/>
      <c r="J91" s="3"/>
      <c r="K91" s="119" t="s">
        <v>96</v>
      </c>
      <c r="L91" s="22"/>
    </row>
    <row r="92" spans="1:12" s="4" customFormat="1" ht="12" customHeight="1" x14ac:dyDescent="0.25">
      <c r="A92" s="3"/>
      <c r="B92" s="137"/>
      <c r="C92" s="137"/>
      <c r="D92" s="137"/>
      <c r="E92" s="137"/>
      <c r="F92" s="137"/>
      <c r="G92" s="137"/>
      <c r="H92" s="137"/>
      <c r="I92" s="137"/>
      <c r="J92" s="3"/>
      <c r="K92" s="119"/>
      <c r="L92" s="22"/>
    </row>
    <row r="93" spans="1:12" s="4" customFormat="1" ht="15" x14ac:dyDescent="0.25">
      <c r="A93" s="3"/>
      <c r="B93" s="137"/>
      <c r="C93" s="137"/>
      <c r="D93" s="137"/>
      <c r="E93" s="137"/>
      <c r="F93" s="137"/>
      <c r="G93" s="137"/>
      <c r="H93" s="137"/>
      <c r="I93" s="137"/>
      <c r="J93" s="3"/>
      <c r="K93" s="119"/>
      <c r="L93" s="22"/>
    </row>
    <row r="94" spans="1:12" s="4" customFormat="1" ht="15" x14ac:dyDescent="0.25">
      <c r="A94" s="3"/>
      <c r="B94" s="137"/>
      <c r="C94" s="137"/>
      <c r="D94" s="137"/>
      <c r="E94" s="137"/>
      <c r="F94" s="137"/>
      <c r="G94" s="137"/>
      <c r="H94" s="137"/>
      <c r="I94" s="137"/>
      <c r="J94" s="3"/>
      <c r="K94" s="119"/>
      <c r="L94" s="22"/>
    </row>
    <row r="95" spans="1:12" s="4" customFormat="1" ht="12.75" customHeight="1" x14ac:dyDescent="0.25">
      <c r="A95" s="3"/>
      <c r="B95" s="137"/>
      <c r="C95" s="137"/>
      <c r="D95" s="137"/>
      <c r="E95" s="137"/>
      <c r="F95" s="137"/>
      <c r="G95" s="137"/>
      <c r="H95" s="137"/>
      <c r="I95" s="137"/>
      <c r="J95" s="3"/>
      <c r="K95" s="119"/>
      <c r="L95" s="22"/>
    </row>
    <row r="96" spans="1:12" s="4" customFormat="1" ht="15" x14ac:dyDescent="0.25">
      <c r="A96" s="3"/>
      <c r="B96" s="137"/>
      <c r="C96" s="137"/>
      <c r="D96" s="137"/>
      <c r="E96" s="137"/>
      <c r="F96" s="137"/>
      <c r="G96" s="137"/>
      <c r="H96" s="137"/>
      <c r="I96" s="137"/>
      <c r="J96" s="3"/>
      <c r="K96" s="119"/>
      <c r="L96" s="22"/>
    </row>
    <row r="97" spans="1:12" s="4" customFormat="1" ht="12" customHeight="1" x14ac:dyDescent="0.25">
      <c r="A97" s="3"/>
      <c r="B97" s="137"/>
      <c r="C97" s="137"/>
      <c r="D97" s="137"/>
      <c r="E97" s="137"/>
      <c r="F97" s="137"/>
      <c r="G97" s="137"/>
      <c r="H97" s="137"/>
      <c r="I97" s="137"/>
      <c r="J97" s="3"/>
      <c r="K97" s="119" t="s">
        <v>97</v>
      </c>
      <c r="L97" s="22"/>
    </row>
    <row r="98" spans="1:12" s="4" customFormat="1" ht="15" x14ac:dyDescent="0.25">
      <c r="A98" s="3"/>
      <c r="B98" s="137"/>
      <c r="C98" s="137"/>
      <c r="D98" s="137"/>
      <c r="E98" s="137"/>
      <c r="F98" s="137"/>
      <c r="G98" s="137"/>
      <c r="H98" s="137"/>
      <c r="I98" s="137"/>
      <c r="J98" s="3"/>
      <c r="K98" s="119" t="s">
        <v>98</v>
      </c>
      <c r="L98" s="22"/>
    </row>
    <row r="99" spans="1:12" s="4" customFormat="1" ht="15" x14ac:dyDescent="0.25">
      <c r="A99" s="3"/>
      <c r="B99" s="137"/>
      <c r="C99" s="137"/>
      <c r="D99" s="137"/>
      <c r="E99" s="137"/>
      <c r="F99" s="137"/>
      <c r="G99" s="137"/>
      <c r="H99" s="137"/>
      <c r="I99" s="137"/>
      <c r="J99" s="3"/>
      <c r="K99" s="119" t="s">
        <v>99</v>
      </c>
      <c r="L99" s="22"/>
    </row>
    <row r="100" spans="1:12" s="4" customFormat="1" ht="15" x14ac:dyDescent="0.25">
      <c r="A100" s="3"/>
      <c r="B100" s="137"/>
      <c r="C100" s="137"/>
      <c r="D100" s="137"/>
      <c r="E100" s="137"/>
      <c r="F100" s="137"/>
      <c r="G100" s="137"/>
      <c r="H100" s="137"/>
      <c r="I100" s="137"/>
      <c r="J100" s="3"/>
      <c r="K100" s="119" t="s">
        <v>100</v>
      </c>
      <c r="L100" s="22"/>
    </row>
    <row r="101" spans="1:12" s="4" customFormat="1" ht="15" x14ac:dyDescent="0.25">
      <c r="A101" s="3"/>
      <c r="B101" s="137"/>
      <c r="C101" s="137"/>
      <c r="D101" s="137"/>
      <c r="E101" s="137"/>
      <c r="F101" s="137"/>
      <c r="G101" s="137"/>
      <c r="H101" s="137"/>
      <c r="I101" s="137"/>
      <c r="J101" s="3"/>
      <c r="K101" s="119" t="s">
        <v>101</v>
      </c>
      <c r="L101" s="22"/>
    </row>
    <row r="102" spans="1:12" s="4" customFormat="1" ht="15" x14ac:dyDescent="0.25">
      <c r="A102" s="3"/>
      <c r="B102" s="137"/>
      <c r="C102" s="137"/>
      <c r="D102" s="137"/>
      <c r="E102" s="137"/>
      <c r="F102" s="137"/>
      <c r="G102" s="137"/>
      <c r="H102" s="137"/>
      <c r="I102" s="137"/>
      <c r="J102" s="3"/>
      <c r="K102" s="119" t="s">
        <v>102</v>
      </c>
      <c r="L102" s="22"/>
    </row>
    <row r="103" spans="1:12" s="4" customFormat="1" ht="15" x14ac:dyDescent="0.25">
      <c r="A103" s="3"/>
      <c r="B103" s="137"/>
      <c r="C103" s="137"/>
      <c r="D103" s="137"/>
      <c r="E103" s="137"/>
      <c r="F103" s="137"/>
      <c r="G103" s="137"/>
      <c r="H103" s="137"/>
      <c r="I103" s="137"/>
      <c r="J103" s="3"/>
      <c r="K103" s="119" t="s">
        <v>103</v>
      </c>
      <c r="L103" s="22"/>
    </row>
    <row r="104" spans="1:12" s="4" customFormat="1" ht="15" x14ac:dyDescent="0.25">
      <c r="A104" s="3"/>
      <c r="B104" s="137"/>
      <c r="C104" s="137"/>
      <c r="D104" s="137"/>
      <c r="E104" s="137"/>
      <c r="F104" s="137"/>
      <c r="G104" s="137"/>
      <c r="H104" s="137"/>
      <c r="I104" s="137"/>
      <c r="J104" s="3"/>
      <c r="K104" s="119" t="s">
        <v>102</v>
      </c>
      <c r="L104" s="22"/>
    </row>
    <row r="105" spans="1:12" s="4" customFormat="1" ht="15" x14ac:dyDescent="0.25">
      <c r="A105" s="3"/>
      <c r="B105" s="137"/>
      <c r="C105" s="137"/>
      <c r="D105" s="137"/>
      <c r="E105" s="137"/>
      <c r="F105" s="137"/>
      <c r="G105" s="137"/>
      <c r="H105" s="137"/>
      <c r="I105" s="137"/>
      <c r="J105" s="3"/>
      <c r="K105" s="119"/>
      <c r="L105" s="22"/>
    </row>
    <row r="106" spans="1:12" s="4" customFormat="1" ht="15" x14ac:dyDescent="0.25">
      <c r="A106" s="3"/>
      <c r="B106" s="137"/>
      <c r="C106" s="137"/>
      <c r="D106" s="137"/>
      <c r="E106" s="137"/>
      <c r="F106" s="137"/>
      <c r="G106" s="137"/>
      <c r="H106" s="137"/>
      <c r="I106" s="137"/>
      <c r="J106" s="3"/>
      <c r="K106" s="119"/>
      <c r="L106" s="22"/>
    </row>
    <row r="107" spans="1:12" s="4" customFormat="1" ht="12.75" customHeight="1" x14ac:dyDescent="0.25">
      <c r="A107" s="3"/>
      <c r="B107" s="137"/>
      <c r="C107" s="137"/>
      <c r="D107" s="137"/>
      <c r="E107" s="137"/>
      <c r="F107" s="137"/>
      <c r="G107" s="137"/>
      <c r="H107" s="137"/>
      <c r="I107" s="137"/>
      <c r="J107" s="3"/>
      <c r="K107" s="119"/>
      <c r="L107" s="22"/>
    </row>
    <row r="108" spans="1:12" s="4" customFormat="1" ht="12" customHeight="1" x14ac:dyDescent="0.25">
      <c r="A108" s="3"/>
      <c r="B108" s="137"/>
      <c r="C108" s="137"/>
      <c r="D108" s="137"/>
      <c r="E108" s="137"/>
      <c r="F108" s="137"/>
      <c r="G108" s="137"/>
      <c r="H108" s="137"/>
      <c r="I108" s="137"/>
      <c r="J108" s="3"/>
      <c r="K108" s="119"/>
      <c r="L108" s="22">
        <v>1.6</v>
      </c>
    </row>
    <row r="109" spans="1:12" s="4" customFormat="1" ht="12" customHeight="1" x14ac:dyDescent="0.25">
      <c r="A109" s="3"/>
      <c r="B109" s="137"/>
      <c r="C109" s="137"/>
      <c r="D109" s="137"/>
      <c r="E109" s="137"/>
      <c r="F109" s="137"/>
      <c r="G109" s="137"/>
      <c r="H109" s="137"/>
      <c r="I109" s="137"/>
      <c r="J109" s="3"/>
      <c r="K109" s="119" t="s">
        <v>84</v>
      </c>
      <c r="L109" s="22">
        <v>2.5</v>
      </c>
    </row>
    <row r="110" spans="1:12" s="4" customFormat="1" ht="12" customHeight="1" x14ac:dyDescent="0.2">
      <c r="A110" s="3"/>
      <c r="B110" s="3"/>
      <c r="C110" s="141"/>
      <c r="D110" s="141"/>
      <c r="E110" s="141"/>
      <c r="F110" s="10"/>
      <c r="G110" s="63"/>
      <c r="H110" s="10"/>
      <c r="I110" s="63"/>
      <c r="J110" s="3"/>
      <c r="K110" s="119" t="s">
        <v>104</v>
      </c>
      <c r="L110" s="22">
        <v>2.5</v>
      </c>
    </row>
    <row r="111" spans="1:12" s="4" customFormat="1" ht="12" customHeight="1" x14ac:dyDescent="0.2">
      <c r="A111" s="3"/>
      <c r="B111" s="3"/>
      <c r="C111" s="141"/>
      <c r="D111" s="141"/>
      <c r="E111" s="141"/>
      <c r="F111" s="10"/>
      <c r="G111" s="63"/>
      <c r="H111" s="10"/>
      <c r="I111" s="63"/>
      <c r="J111" s="3"/>
      <c r="K111" s="119" t="s">
        <v>105</v>
      </c>
      <c r="L111" s="22">
        <v>4</v>
      </c>
    </row>
    <row r="112" spans="1:12" s="4" customFormat="1" ht="12" customHeight="1" x14ac:dyDescent="0.2">
      <c r="A112" s="3"/>
      <c r="J112" s="3"/>
      <c r="K112" s="119" t="s">
        <v>106</v>
      </c>
      <c r="L112" s="22">
        <v>4</v>
      </c>
    </row>
    <row r="113" spans="1:12" s="4" customFormat="1" ht="12" customHeight="1" x14ac:dyDescent="0.2">
      <c r="A113" s="3"/>
      <c r="J113" s="3"/>
      <c r="K113" s="119" t="s">
        <v>107</v>
      </c>
      <c r="L113" s="22">
        <v>6.4</v>
      </c>
    </row>
    <row r="114" spans="1:12" s="4" customFormat="1" ht="12.75" customHeight="1" x14ac:dyDescent="0.2">
      <c r="A114" s="3"/>
      <c r="J114" s="3"/>
      <c r="K114" s="119" t="s">
        <v>108</v>
      </c>
      <c r="L114" s="22">
        <v>6.4</v>
      </c>
    </row>
    <row r="115" spans="1:12" s="4" customFormat="1" ht="12" customHeight="1" x14ac:dyDescent="0.2">
      <c r="A115" s="3"/>
      <c r="J115" s="3"/>
      <c r="K115" s="119"/>
    </row>
    <row r="116" spans="1:12" s="4" customFormat="1" ht="12" customHeight="1" x14ac:dyDescent="0.2">
      <c r="A116" s="3"/>
      <c r="J116" s="3"/>
      <c r="K116" s="119"/>
    </row>
    <row r="117" spans="1:12" s="4" customFormat="1" ht="12.75" customHeight="1" x14ac:dyDescent="0.2">
      <c r="A117" s="3"/>
      <c r="B117" s="7"/>
      <c r="C117" s="7"/>
      <c r="D117" s="7"/>
      <c r="E117" s="7"/>
      <c r="F117" s="7"/>
      <c r="G117" s="7"/>
      <c r="H117" s="7"/>
      <c r="I117" s="7"/>
      <c r="J117" s="3"/>
      <c r="K117" s="120"/>
    </row>
    <row r="118" spans="1:12" s="4" customFormat="1" ht="12" customHeight="1" x14ac:dyDescent="0.2">
      <c r="A118" s="3"/>
      <c r="B118" s="7"/>
      <c r="C118" s="7"/>
      <c r="D118" s="7"/>
      <c r="E118" s="7"/>
      <c r="F118" s="7"/>
      <c r="G118" s="7"/>
      <c r="H118" s="7"/>
      <c r="I118" s="7"/>
      <c r="J118" s="3"/>
      <c r="K118" s="120"/>
    </row>
    <row r="119" spans="1:12" s="4" customFormat="1" ht="12" customHeight="1" x14ac:dyDescent="0.2">
      <c r="A119" s="3"/>
      <c r="B119" s="7"/>
      <c r="C119" s="7"/>
      <c r="D119" s="7"/>
      <c r="E119" s="7"/>
      <c r="F119" s="7"/>
      <c r="G119" s="7"/>
      <c r="H119" s="7"/>
      <c r="I119" s="7"/>
      <c r="J119" s="3"/>
      <c r="K119" s="120"/>
    </row>
    <row r="120" spans="1:12" s="4" customFormat="1" ht="12" customHeight="1" x14ac:dyDescent="0.2">
      <c r="A120" s="3"/>
      <c r="B120" s="7"/>
      <c r="C120" s="7"/>
      <c r="D120" s="7"/>
      <c r="E120" s="7"/>
      <c r="F120" s="7"/>
      <c r="G120" s="7"/>
      <c r="H120" s="7"/>
      <c r="I120" s="7"/>
      <c r="J120" s="3"/>
      <c r="K120" s="120"/>
    </row>
    <row r="121" spans="1:12" s="4" customFormat="1" ht="12" customHeight="1" x14ac:dyDescent="0.2">
      <c r="A121" s="3"/>
      <c r="B121" s="7"/>
      <c r="C121" s="7"/>
      <c r="D121" s="7"/>
      <c r="E121" s="7"/>
      <c r="F121" s="7"/>
      <c r="G121" s="7"/>
      <c r="H121" s="7"/>
      <c r="I121" s="7"/>
      <c r="J121" s="3"/>
      <c r="K121" s="121"/>
    </row>
    <row r="122" spans="1:12" s="4" customFormat="1" ht="12" customHeight="1" x14ac:dyDescent="0.2">
      <c r="A122" s="3"/>
      <c r="B122" s="7"/>
      <c r="C122" s="7"/>
      <c r="D122" s="7"/>
      <c r="E122" s="7"/>
      <c r="F122" s="7"/>
      <c r="G122" s="7"/>
      <c r="H122" s="7"/>
      <c r="I122" s="7"/>
      <c r="J122" s="3"/>
      <c r="K122" s="121"/>
    </row>
    <row r="123" spans="1:12" s="4" customFormat="1" ht="12" customHeight="1" x14ac:dyDescent="0.2">
      <c r="A123" s="3"/>
      <c r="B123" s="7"/>
      <c r="C123" s="7"/>
      <c r="D123" s="7"/>
      <c r="E123" s="7"/>
      <c r="F123" s="7"/>
      <c r="G123" s="7"/>
      <c r="H123" s="7"/>
      <c r="I123" s="7"/>
      <c r="J123" s="3"/>
      <c r="K123" s="121"/>
    </row>
    <row r="124" spans="1:12" s="4" customFormat="1" ht="12" customHeight="1" x14ac:dyDescent="0.2">
      <c r="A124" s="3"/>
      <c r="B124" s="7"/>
      <c r="C124" s="7"/>
      <c r="D124" s="7"/>
      <c r="E124" s="7"/>
      <c r="F124" s="7"/>
      <c r="G124" s="7"/>
      <c r="H124" s="7"/>
      <c r="I124" s="7"/>
      <c r="J124" s="3"/>
      <c r="K124" s="121"/>
    </row>
    <row r="125" spans="1:12" s="4" customFormat="1" ht="12" customHeight="1" x14ac:dyDescent="0.2">
      <c r="A125" s="3"/>
      <c r="B125" s="7"/>
      <c r="C125" s="7"/>
      <c r="D125" s="7"/>
      <c r="E125" s="7"/>
      <c r="F125" s="7"/>
      <c r="G125" s="7"/>
      <c r="H125" s="7"/>
      <c r="I125" s="7"/>
      <c r="J125" s="3"/>
      <c r="K125" s="121"/>
    </row>
    <row r="126" spans="1:12" s="4" customFormat="1" ht="12" customHeight="1" x14ac:dyDescent="0.2">
      <c r="A126" s="3"/>
      <c r="B126" s="7"/>
      <c r="C126" s="7"/>
      <c r="D126" s="7"/>
      <c r="E126" s="7"/>
      <c r="F126" s="7"/>
      <c r="G126" s="7"/>
      <c r="H126" s="7"/>
      <c r="I126" s="7"/>
      <c r="J126" s="3"/>
      <c r="K126" s="121"/>
    </row>
    <row r="127" spans="1:12" s="4" customFormat="1" ht="12" customHeight="1" x14ac:dyDescent="0.2">
      <c r="A127" s="3"/>
      <c r="B127" s="7"/>
      <c r="C127" s="7"/>
      <c r="D127" s="7"/>
      <c r="E127" s="7"/>
      <c r="F127" s="7"/>
      <c r="G127" s="7"/>
      <c r="H127" s="7"/>
      <c r="I127" s="7"/>
      <c r="J127" s="3"/>
      <c r="K127" s="121"/>
    </row>
    <row r="128" spans="1:12" s="4" customFormat="1" ht="12" customHeight="1" x14ac:dyDescent="0.2">
      <c r="A128" s="3"/>
      <c r="B128" s="7"/>
      <c r="C128" s="7"/>
      <c r="D128" s="7"/>
      <c r="E128" s="7"/>
      <c r="F128" s="7"/>
      <c r="G128" s="7"/>
      <c r="H128" s="7"/>
      <c r="I128" s="7"/>
      <c r="J128" s="3"/>
      <c r="K128" s="121"/>
    </row>
    <row r="129" spans="1:11" s="4" customFormat="1" ht="12.75" customHeight="1" x14ac:dyDescent="0.2">
      <c r="A129" s="3"/>
      <c r="B129" s="7"/>
      <c r="C129" s="7"/>
      <c r="D129" s="7"/>
      <c r="E129" s="7"/>
      <c r="F129" s="7"/>
      <c r="G129" s="7"/>
      <c r="H129" s="7"/>
      <c r="I129" s="7"/>
      <c r="J129" s="3"/>
      <c r="K129" s="3"/>
    </row>
    <row r="130" spans="1:11" s="4" customFormat="1" ht="12.75" customHeight="1" x14ac:dyDescent="0.2">
      <c r="A130" s="3"/>
      <c r="B130" s="7"/>
      <c r="C130" s="7"/>
      <c r="D130" s="7"/>
      <c r="E130" s="7"/>
      <c r="F130" s="7"/>
      <c r="G130" s="7"/>
      <c r="H130" s="7"/>
      <c r="I130" s="7"/>
      <c r="J130" s="3"/>
      <c r="K130" s="3"/>
    </row>
  </sheetData>
  <sheetProtection sheet="1"/>
  <mergeCells count="36">
    <mergeCell ref="F2:G2"/>
    <mergeCell ref="F4:G4"/>
    <mergeCell ref="F6:G6"/>
    <mergeCell ref="F8:G8"/>
    <mergeCell ref="F18:G18"/>
    <mergeCell ref="G14:I17"/>
    <mergeCell ref="H18:I18"/>
    <mergeCell ref="B6:D10"/>
    <mergeCell ref="B18:D18"/>
    <mergeCell ref="D14:E14"/>
    <mergeCell ref="D16:E16"/>
    <mergeCell ref="F24:G24"/>
    <mergeCell ref="H24:I24"/>
    <mergeCell ref="H29:I29"/>
    <mergeCell ref="G71:H71"/>
    <mergeCell ref="D26:E26"/>
    <mergeCell ref="B24:D24"/>
    <mergeCell ref="D25:E25"/>
    <mergeCell ref="B29:D29"/>
    <mergeCell ref="B41:H41"/>
    <mergeCell ref="D71:E71"/>
    <mergeCell ref="F29:G29"/>
    <mergeCell ref="D83:E83"/>
    <mergeCell ref="C110:E111"/>
    <mergeCell ref="D36:E36"/>
    <mergeCell ref="D37:E37"/>
    <mergeCell ref="D38:E38"/>
    <mergeCell ref="D87:E87"/>
    <mergeCell ref="D86:E86"/>
    <mergeCell ref="D85:E85"/>
    <mergeCell ref="D84:E84"/>
    <mergeCell ref="D78:E78"/>
    <mergeCell ref="D79:E79"/>
    <mergeCell ref="D80:E80"/>
    <mergeCell ref="D81:E81"/>
    <mergeCell ref="D82:E82"/>
  </mergeCells>
  <phoneticPr fontId="0" type="noConversion"/>
  <conditionalFormatting sqref="B25">
    <cfRule type="cellIs" dxfId="10" priority="4" stopIfTrue="1" operator="greaterThan">
      <formula>4</formula>
    </cfRule>
  </conditionalFormatting>
  <conditionalFormatting sqref="H74">
    <cfRule type="cellIs" dxfId="9" priority="22" stopIfTrue="1" operator="lessThan">
      <formula>$I$74</formula>
    </cfRule>
  </conditionalFormatting>
  <conditionalFormatting sqref="I27">
    <cfRule type="cellIs" dxfId="8" priority="9" stopIfTrue="1" operator="greaterThan">
      <formula>0.5</formula>
    </cfRule>
  </conditionalFormatting>
  <conditionalFormatting sqref="I47:I48">
    <cfRule type="cellIs" dxfId="7" priority="12" stopIfTrue="1" operator="greaterThan">
      <formula>0.5</formula>
    </cfRule>
  </conditionalFormatting>
  <conditionalFormatting sqref="I54">
    <cfRule type="cellIs" dxfId="6" priority="6" stopIfTrue="1" operator="greaterThan">
      <formula>0.5</formula>
    </cfRule>
  </conditionalFormatting>
  <conditionalFormatting sqref="I56:I57">
    <cfRule type="cellIs" dxfId="5" priority="5" stopIfTrue="1" operator="greaterThan">
      <formula>0.5</formula>
    </cfRule>
  </conditionalFormatting>
  <conditionalFormatting sqref="I57">
    <cfRule type="expression" dxfId="4" priority="2" stopIfTrue="1">
      <formula>($I$54+$I$57)&gt;0.5</formula>
    </cfRule>
  </conditionalFormatting>
  <conditionalFormatting sqref="I58">
    <cfRule type="cellIs" dxfId="3" priority="10" stopIfTrue="1" operator="greaterThan">
      <formula>2</formula>
    </cfRule>
  </conditionalFormatting>
  <conditionalFormatting sqref="I88">
    <cfRule type="cellIs" dxfId="2" priority="8" stopIfTrue="1" operator="greaterThan">
      <formula>0.5</formula>
    </cfRule>
  </conditionalFormatting>
  <conditionalFormatting sqref="I110">
    <cfRule type="expression" dxfId="1" priority="1" stopIfTrue="1">
      <formula>($I$54+$I$57)&gt;0.5</formula>
    </cfRule>
    <cfRule type="cellIs" dxfId="0" priority="3" stopIfTrue="1" operator="greaterThan">
      <formula>0.5</formula>
    </cfRule>
  </conditionalFormatting>
  <dataValidations count="5">
    <dataValidation type="list" allowBlank="1" showInputMessage="1" showErrorMessage="1" sqref="E78:E81 D78:D82" xr:uid="{69DA917C-D7AA-41A5-B897-09E2EE3A0ED2}">
      <formula1>INDIRECT(SUBSTITUTE(C78," ","_"))</formula1>
    </dataValidation>
    <dataValidation type="list" allowBlank="1" showInputMessage="1" showErrorMessage="1" sqref="C74" xr:uid="{A00AA613-4D83-4E0F-AD59-C5B6D76B1264}">
      <formula1>$K$108:$K$114</formula1>
    </dataValidation>
    <dataValidation type="list" allowBlank="1" showInputMessage="1" showErrorMessage="1" sqref="D71" xr:uid="{895B6777-A1C2-436A-B4B5-C2DC21FFCA37}">
      <formula1>$K$81:$K$86</formula1>
    </dataValidation>
    <dataValidation type="list" allowBlank="1" showInputMessage="1" showErrorMessage="1" sqref="C78:C82" xr:uid="{1D9F3116-B5B0-4BBE-96CE-C4AB6A41E68A}">
      <formula1>$K$97:$K$102</formula1>
    </dataValidation>
    <dataValidation type="list" allowBlank="1" showInputMessage="1" showErrorMessage="1" sqref="I8" xr:uid="{3E183AF6-12AC-4E2C-8855-4798BBA01FBF}">
      <formula1>$K$18:$K$19</formula1>
    </dataValidation>
  </dataValidations>
  <pageMargins left="0.25" right="0.25" top="0.25" bottom="0.25" header="0.3" footer="0.3"/>
  <pageSetup scale="95" orientation="portrait" r:id="rId1"/>
  <headerFooter>
    <oddFooter>&amp;L&amp;8Potter Electric Signal (C)2013&amp;C&amp;8&amp;P of &amp;N&amp;R&amp;8PFC-6006 Battery and Voltage Drop Calculation</oddFooter>
  </headerFooter>
  <rowBreaks count="1" manualBreakCount="1">
    <brk id="66" max="9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7EE803-75C9-4B80-A7D7-5B090A857030}">
  <dimension ref="A1:M372"/>
  <sheetViews>
    <sheetView workbookViewId="0">
      <selection activeCell="G305" sqref="G305"/>
    </sheetView>
  </sheetViews>
  <sheetFormatPr defaultRowHeight="12" x14ac:dyDescent="0.2"/>
  <cols>
    <col min="1" max="1" width="1.5703125" style="4" customWidth="1"/>
    <col min="2" max="2" width="38.28515625" style="4" customWidth="1"/>
    <col min="3" max="4" width="8.7109375" style="36" customWidth="1"/>
    <col min="5" max="12" width="9.140625" style="4"/>
    <col min="13" max="13" width="9.140625" style="55"/>
    <col min="14" max="16384" width="9.140625" style="4"/>
  </cols>
  <sheetData>
    <row r="1" spans="1:6" ht="24" customHeight="1" x14ac:dyDescent="0.25">
      <c r="A1" s="3"/>
      <c r="B1" s="164" t="s">
        <v>97</v>
      </c>
      <c r="C1" s="164"/>
      <c r="D1" s="164"/>
    </row>
    <row r="2" spans="1:6" ht="12" customHeight="1" x14ac:dyDescent="0.2">
      <c r="A2" s="3"/>
      <c r="B2" s="166" t="s">
        <v>109</v>
      </c>
      <c r="C2" s="166"/>
      <c r="D2" s="166"/>
    </row>
    <row r="3" spans="1:6" ht="12" customHeight="1" x14ac:dyDescent="0.2">
      <c r="A3" s="3"/>
      <c r="B3" s="23" t="s">
        <v>22</v>
      </c>
      <c r="C3" s="34" t="s">
        <v>30</v>
      </c>
      <c r="D3" s="34" t="s">
        <v>31</v>
      </c>
      <c r="F3" s="19"/>
    </row>
    <row r="4" spans="1:6" ht="12.75" x14ac:dyDescent="0.2">
      <c r="A4" s="3"/>
      <c r="B4" s="24" t="s">
        <v>110</v>
      </c>
      <c r="C4" s="35">
        <v>0</v>
      </c>
      <c r="D4" s="35">
        <v>0.14899999999999999</v>
      </c>
      <c r="F4" s="19"/>
    </row>
    <row r="5" spans="1:6" x14ac:dyDescent="0.2">
      <c r="A5" s="3"/>
      <c r="B5" s="24" t="s">
        <v>111</v>
      </c>
      <c r="C5" s="35">
        <v>0</v>
      </c>
      <c r="D5" s="35">
        <v>9.1999999999999998E-2</v>
      </c>
    </row>
    <row r="6" spans="1:6" x14ac:dyDescent="0.2">
      <c r="A6" s="3"/>
      <c r="B6" s="24" t="s">
        <v>112</v>
      </c>
      <c r="C6" s="35">
        <v>0</v>
      </c>
      <c r="D6" s="35">
        <v>0.08</v>
      </c>
    </row>
    <row r="7" spans="1:6" x14ac:dyDescent="0.2">
      <c r="A7" s="3"/>
      <c r="B7" s="24" t="s">
        <v>113</v>
      </c>
      <c r="C7" s="35">
        <v>0</v>
      </c>
      <c r="D7" s="35">
        <v>0.189</v>
      </c>
    </row>
    <row r="8" spans="1:6" x14ac:dyDescent="0.2">
      <c r="A8" s="3"/>
      <c r="B8" s="24" t="s">
        <v>114</v>
      </c>
      <c r="C8" s="35">
        <v>0</v>
      </c>
      <c r="D8" s="35">
        <v>0.13200000000000001</v>
      </c>
    </row>
    <row r="9" spans="1:6" x14ac:dyDescent="0.2">
      <c r="A9" s="3"/>
      <c r="B9" s="24" t="s">
        <v>115</v>
      </c>
      <c r="C9" s="35">
        <v>0</v>
      </c>
      <c r="D9" s="35">
        <v>0.12</v>
      </c>
    </row>
    <row r="10" spans="1:6" x14ac:dyDescent="0.2">
      <c r="A10" s="3"/>
      <c r="B10" s="24" t="s">
        <v>116</v>
      </c>
      <c r="C10" s="35">
        <v>0</v>
      </c>
      <c r="D10" s="35">
        <v>0.218</v>
      </c>
    </row>
    <row r="11" spans="1:6" x14ac:dyDescent="0.2">
      <c r="A11" s="3"/>
      <c r="B11" s="24" t="s">
        <v>117</v>
      </c>
      <c r="C11" s="35">
        <v>0</v>
      </c>
      <c r="D11" s="35">
        <v>0.161</v>
      </c>
    </row>
    <row r="12" spans="1:6" x14ac:dyDescent="0.2">
      <c r="A12" s="3"/>
      <c r="B12" s="24" t="s">
        <v>118</v>
      </c>
      <c r="C12" s="35">
        <v>0</v>
      </c>
      <c r="D12" s="35">
        <v>0.14899999999999999</v>
      </c>
    </row>
    <row r="13" spans="1:6" x14ac:dyDescent="0.2">
      <c r="A13" s="3"/>
      <c r="B13" s="24" t="s">
        <v>119</v>
      </c>
      <c r="C13" s="35">
        <v>0</v>
      </c>
      <c r="D13" s="35">
        <v>0.23300000000000001</v>
      </c>
    </row>
    <row r="14" spans="1:6" x14ac:dyDescent="0.2">
      <c r="A14" s="3"/>
      <c r="B14" s="24" t="s">
        <v>120</v>
      </c>
      <c r="C14" s="35">
        <v>0</v>
      </c>
      <c r="D14" s="35">
        <v>0.17599999999999999</v>
      </c>
    </row>
    <row r="15" spans="1:6" x14ac:dyDescent="0.2">
      <c r="A15" s="3"/>
      <c r="B15" s="24" t="s">
        <v>121</v>
      </c>
      <c r="C15" s="35">
        <v>0</v>
      </c>
      <c r="D15" s="35">
        <v>0.16400000000000001</v>
      </c>
    </row>
    <row r="16" spans="1:6" x14ac:dyDescent="0.2">
      <c r="A16" s="3"/>
      <c r="B16" s="24" t="s">
        <v>122</v>
      </c>
      <c r="C16" s="35">
        <v>0</v>
      </c>
      <c r="D16" s="35">
        <v>0.26400000000000001</v>
      </c>
    </row>
    <row r="17" spans="1:4" ht="12" customHeight="1" x14ac:dyDescent="0.2">
      <c r="A17" s="3"/>
      <c r="B17" s="24" t="s">
        <v>123</v>
      </c>
      <c r="C17" s="35">
        <v>0</v>
      </c>
      <c r="D17" s="35">
        <v>0.20699999999999999</v>
      </c>
    </row>
    <row r="18" spans="1:4" x14ac:dyDescent="0.2">
      <c r="A18" s="3"/>
      <c r="B18" s="24" t="s">
        <v>124</v>
      </c>
      <c r="C18" s="35">
        <v>0</v>
      </c>
      <c r="D18" s="35">
        <v>0.19500000000000001</v>
      </c>
    </row>
    <row r="19" spans="1:4" x14ac:dyDescent="0.2">
      <c r="A19" s="3"/>
      <c r="B19" s="24" t="s">
        <v>125</v>
      </c>
      <c r="C19" s="35">
        <v>0</v>
      </c>
      <c r="D19" s="35">
        <v>0.28299999999999997</v>
      </c>
    </row>
    <row r="20" spans="1:4" x14ac:dyDescent="0.2">
      <c r="A20" s="3"/>
      <c r="B20" s="24" t="s">
        <v>126</v>
      </c>
      <c r="C20" s="35">
        <v>0</v>
      </c>
      <c r="D20" s="35">
        <v>0.22600000000000001</v>
      </c>
    </row>
    <row r="21" spans="1:4" x14ac:dyDescent="0.2">
      <c r="A21" s="3"/>
      <c r="B21" s="24" t="s">
        <v>127</v>
      </c>
      <c r="C21" s="35">
        <v>0</v>
      </c>
      <c r="D21" s="35">
        <v>0.214</v>
      </c>
    </row>
    <row r="22" spans="1:4" x14ac:dyDescent="0.2">
      <c r="A22" s="3"/>
      <c r="B22" s="24" t="s">
        <v>128</v>
      </c>
      <c r="C22" s="35">
        <v>0</v>
      </c>
      <c r="D22" s="36">
        <v>0.30299999999999999</v>
      </c>
    </row>
    <row r="23" spans="1:4" x14ac:dyDescent="0.2">
      <c r="A23" s="3"/>
      <c r="B23" s="24" t="s">
        <v>129</v>
      </c>
      <c r="C23" s="35">
        <v>0</v>
      </c>
      <c r="D23" s="36">
        <v>0.21</v>
      </c>
    </row>
    <row r="24" spans="1:4" x14ac:dyDescent="0.2">
      <c r="A24" s="3"/>
      <c r="B24" s="24" t="s">
        <v>130</v>
      </c>
      <c r="C24" s="35">
        <v>0</v>
      </c>
      <c r="D24" s="36">
        <v>0.182</v>
      </c>
    </row>
    <row r="25" spans="1:4" x14ac:dyDescent="0.2">
      <c r="A25" s="3"/>
      <c r="B25" s="24" t="s">
        <v>131</v>
      </c>
      <c r="C25" s="35">
        <v>0</v>
      </c>
      <c r="D25" s="36">
        <v>0.33800000000000002</v>
      </c>
    </row>
    <row r="26" spans="1:4" x14ac:dyDescent="0.2">
      <c r="A26" s="3"/>
      <c r="B26" s="24" t="s">
        <v>132</v>
      </c>
      <c r="C26" s="35">
        <v>0</v>
      </c>
      <c r="D26" s="36">
        <v>0.245</v>
      </c>
    </row>
    <row r="27" spans="1:4" x14ac:dyDescent="0.2">
      <c r="A27" s="3"/>
      <c r="B27" s="24" t="s">
        <v>133</v>
      </c>
      <c r="C27" s="35">
        <v>0</v>
      </c>
      <c r="D27" s="36">
        <v>0.217</v>
      </c>
    </row>
    <row r="28" spans="1:4" x14ac:dyDescent="0.2">
      <c r="A28" s="3"/>
      <c r="B28" s="24" t="s">
        <v>134</v>
      </c>
      <c r="C28" s="35">
        <v>0</v>
      </c>
      <c r="D28" s="36">
        <v>0.374</v>
      </c>
    </row>
    <row r="29" spans="1:4" x14ac:dyDescent="0.2">
      <c r="A29" s="3"/>
      <c r="B29" s="24" t="s">
        <v>135</v>
      </c>
      <c r="C29" s="35">
        <v>0</v>
      </c>
      <c r="D29" s="36">
        <v>0.28100000000000003</v>
      </c>
    </row>
    <row r="30" spans="1:4" x14ac:dyDescent="0.2">
      <c r="A30" s="3"/>
      <c r="B30" s="24" t="s">
        <v>136</v>
      </c>
      <c r="C30" s="35">
        <v>0</v>
      </c>
      <c r="D30" s="36">
        <v>0.253</v>
      </c>
    </row>
    <row r="31" spans="1:4" x14ac:dyDescent="0.2">
      <c r="A31" s="3"/>
      <c r="B31" s="24" t="s">
        <v>137</v>
      </c>
      <c r="C31" s="35">
        <v>0</v>
      </c>
      <c r="D31" s="36">
        <v>0.39300000000000002</v>
      </c>
    </row>
    <row r="32" spans="1:4" x14ac:dyDescent="0.2">
      <c r="A32" s="3"/>
      <c r="B32" s="24" t="s">
        <v>138</v>
      </c>
      <c r="C32" s="35">
        <v>0</v>
      </c>
      <c r="D32" s="36">
        <v>0.3</v>
      </c>
    </row>
    <row r="33" spans="1:4" x14ac:dyDescent="0.2">
      <c r="A33" s="3"/>
      <c r="B33" s="24" t="s">
        <v>139</v>
      </c>
      <c r="C33" s="35">
        <v>0</v>
      </c>
      <c r="D33" s="36">
        <v>0.27200000000000002</v>
      </c>
    </row>
    <row r="34" spans="1:4" x14ac:dyDescent="0.2">
      <c r="A34" s="3"/>
      <c r="B34" s="24" t="s">
        <v>140</v>
      </c>
      <c r="C34" s="35">
        <v>0</v>
      </c>
      <c r="D34" s="36">
        <v>0.41399999999999998</v>
      </c>
    </row>
    <row r="35" spans="1:4" ht="12" customHeight="1" x14ac:dyDescent="0.2">
      <c r="A35" s="3"/>
      <c r="B35" s="24" t="s">
        <v>141</v>
      </c>
      <c r="C35" s="35">
        <v>0</v>
      </c>
      <c r="D35" s="36">
        <v>0.32100000000000001</v>
      </c>
    </row>
    <row r="36" spans="1:4" x14ac:dyDescent="0.2">
      <c r="A36" s="3"/>
      <c r="B36" s="24" t="s">
        <v>142</v>
      </c>
      <c r="C36" s="35">
        <v>0</v>
      </c>
      <c r="D36" s="36">
        <v>0.29299999999999998</v>
      </c>
    </row>
    <row r="37" spans="1:4" x14ac:dyDescent="0.2">
      <c r="A37" s="3"/>
      <c r="B37" s="24" t="s">
        <v>143</v>
      </c>
      <c r="C37" s="35">
        <v>0</v>
      </c>
      <c r="D37" s="36">
        <v>0.42799999999999999</v>
      </c>
    </row>
    <row r="38" spans="1:4" ht="12" customHeight="1" x14ac:dyDescent="0.2">
      <c r="A38" s="3"/>
      <c r="B38" s="24" t="s">
        <v>144</v>
      </c>
      <c r="C38" s="35">
        <v>0</v>
      </c>
      <c r="D38" s="36">
        <v>0.33500000000000002</v>
      </c>
    </row>
    <row r="39" spans="1:4" ht="12" customHeight="1" x14ac:dyDescent="0.2">
      <c r="A39" s="3"/>
      <c r="B39" s="24" t="s">
        <v>145</v>
      </c>
      <c r="C39" s="35">
        <v>0</v>
      </c>
      <c r="D39" s="36">
        <v>0.307</v>
      </c>
    </row>
    <row r="40" spans="1:4" ht="12.75" customHeight="1" x14ac:dyDescent="0.2">
      <c r="A40" s="3"/>
      <c r="B40" s="24" t="s">
        <v>146</v>
      </c>
      <c r="C40" s="35">
        <v>0</v>
      </c>
      <c r="D40" s="35">
        <v>0.23799999999999999</v>
      </c>
    </row>
    <row r="41" spans="1:4" x14ac:dyDescent="0.2">
      <c r="A41" s="3"/>
      <c r="B41" s="24" t="s">
        <v>147</v>
      </c>
      <c r="C41" s="35">
        <v>0</v>
      </c>
      <c r="D41" s="35">
        <v>0.18099999999999999</v>
      </c>
    </row>
    <row r="42" spans="1:4" x14ac:dyDescent="0.2">
      <c r="A42" s="3"/>
      <c r="B42" s="24" t="s">
        <v>148</v>
      </c>
      <c r="C42" s="35">
        <v>0</v>
      </c>
      <c r="D42" s="35">
        <v>0.16900000000000001</v>
      </c>
    </row>
    <row r="43" spans="1:4" x14ac:dyDescent="0.2">
      <c r="A43" s="3"/>
      <c r="B43" s="24" t="s">
        <v>149</v>
      </c>
      <c r="C43" s="35">
        <v>0</v>
      </c>
      <c r="D43" s="35">
        <v>0.248</v>
      </c>
    </row>
    <row r="44" spans="1:4" x14ac:dyDescent="0.2">
      <c r="A44" s="3"/>
      <c r="B44" s="24" t="s">
        <v>150</v>
      </c>
      <c r="C44" s="35">
        <v>0</v>
      </c>
      <c r="D44" s="35">
        <v>0.191</v>
      </c>
    </row>
    <row r="45" spans="1:4" x14ac:dyDescent="0.2">
      <c r="A45" s="3"/>
      <c r="B45" s="24" t="s">
        <v>151</v>
      </c>
      <c r="C45" s="35">
        <v>0</v>
      </c>
      <c r="D45" s="35">
        <v>0.17899999999999999</v>
      </c>
    </row>
    <row r="46" spans="1:4" x14ac:dyDescent="0.2">
      <c r="A46" s="3"/>
      <c r="B46" s="24" t="s">
        <v>152</v>
      </c>
      <c r="C46" s="35">
        <v>0</v>
      </c>
      <c r="D46" s="35">
        <v>0.26500000000000001</v>
      </c>
    </row>
    <row r="47" spans="1:4" x14ac:dyDescent="0.2">
      <c r="A47" s="3"/>
      <c r="B47" s="24" t="s">
        <v>153</v>
      </c>
      <c r="C47" s="35">
        <v>0</v>
      </c>
      <c r="D47" s="35">
        <v>0.20799999999999999</v>
      </c>
    </row>
    <row r="48" spans="1:4" x14ac:dyDescent="0.2">
      <c r="A48" s="3"/>
      <c r="B48" s="24" t="s">
        <v>154</v>
      </c>
      <c r="C48" s="35">
        <v>0</v>
      </c>
      <c r="D48" s="35">
        <v>0.19600000000000001</v>
      </c>
    </row>
    <row r="49" spans="1:4" x14ac:dyDescent="0.2">
      <c r="A49" s="3"/>
      <c r="B49" s="24" t="s">
        <v>155</v>
      </c>
      <c r="C49" s="35">
        <v>0</v>
      </c>
      <c r="D49" s="35">
        <v>0.27700000000000002</v>
      </c>
    </row>
    <row r="50" spans="1:4" x14ac:dyDescent="0.2">
      <c r="A50" s="3"/>
      <c r="B50" s="24" t="s">
        <v>156</v>
      </c>
      <c r="C50" s="35">
        <v>0</v>
      </c>
      <c r="D50" s="35">
        <v>0.22</v>
      </c>
    </row>
    <row r="51" spans="1:4" ht="12.75" customHeight="1" x14ac:dyDescent="0.2">
      <c r="A51" s="3"/>
      <c r="B51" s="24" t="s">
        <v>157</v>
      </c>
      <c r="C51" s="35">
        <v>0</v>
      </c>
      <c r="D51" s="35">
        <v>0.20799999999999999</v>
      </c>
    </row>
    <row r="52" spans="1:4" x14ac:dyDescent="0.2">
      <c r="A52" s="3"/>
      <c r="B52" s="24" t="s">
        <v>158</v>
      </c>
      <c r="C52" s="35">
        <v>0</v>
      </c>
      <c r="D52" s="35">
        <v>0.30499999999999999</v>
      </c>
    </row>
    <row r="53" spans="1:4" x14ac:dyDescent="0.2">
      <c r="A53" s="3"/>
      <c r="B53" s="24" t="s">
        <v>159</v>
      </c>
      <c r="C53" s="35">
        <v>0</v>
      </c>
      <c r="D53" s="35">
        <v>0.248</v>
      </c>
    </row>
    <row r="54" spans="1:4" x14ac:dyDescent="0.2">
      <c r="A54" s="3"/>
      <c r="B54" s="24" t="s">
        <v>160</v>
      </c>
      <c r="C54" s="35">
        <v>0</v>
      </c>
      <c r="D54" s="35">
        <v>0.23599999999999999</v>
      </c>
    </row>
    <row r="55" spans="1:4" x14ac:dyDescent="0.2">
      <c r="A55" s="3"/>
      <c r="B55" s="24" t="s">
        <v>161</v>
      </c>
      <c r="C55" s="35">
        <v>0</v>
      </c>
      <c r="D55" s="35">
        <v>0.313</v>
      </c>
    </row>
    <row r="56" spans="1:4" x14ac:dyDescent="0.2">
      <c r="A56" s="3"/>
      <c r="B56" s="24" t="s">
        <v>162</v>
      </c>
      <c r="C56" s="35">
        <v>0</v>
      </c>
      <c r="D56" s="35">
        <v>0.25600000000000001</v>
      </c>
    </row>
    <row r="57" spans="1:4" x14ac:dyDescent="0.2">
      <c r="A57" s="3"/>
      <c r="B57" s="24" t="s">
        <v>163</v>
      </c>
      <c r="C57" s="35">
        <v>0</v>
      </c>
      <c r="D57" s="35">
        <v>0.24399999999999999</v>
      </c>
    </row>
    <row r="58" spans="1:4" x14ac:dyDescent="0.2">
      <c r="A58" s="3"/>
      <c r="B58" s="24" t="s">
        <v>164</v>
      </c>
      <c r="C58" s="35">
        <v>0</v>
      </c>
      <c r="D58" s="36">
        <v>0.23799999999999999</v>
      </c>
    </row>
    <row r="59" spans="1:4" x14ac:dyDescent="0.2">
      <c r="A59" s="3"/>
      <c r="B59" s="24" t="s">
        <v>165</v>
      </c>
      <c r="C59" s="35">
        <v>0</v>
      </c>
      <c r="D59" s="36">
        <v>0.18099999999999999</v>
      </c>
    </row>
    <row r="60" spans="1:4" ht="12.75" customHeight="1" x14ac:dyDescent="0.2">
      <c r="A60" s="3"/>
      <c r="B60" s="24" t="s">
        <v>166</v>
      </c>
      <c r="C60" s="35">
        <v>0</v>
      </c>
      <c r="D60" s="36">
        <v>0.16900000000000001</v>
      </c>
    </row>
    <row r="61" spans="1:4" x14ac:dyDescent="0.2">
      <c r="A61" s="3"/>
      <c r="B61" s="24" t="s">
        <v>167</v>
      </c>
      <c r="C61" s="35">
        <v>0</v>
      </c>
      <c r="D61" s="36">
        <v>0.248</v>
      </c>
    </row>
    <row r="62" spans="1:4" x14ac:dyDescent="0.2">
      <c r="A62" s="3"/>
      <c r="B62" s="24" t="s">
        <v>168</v>
      </c>
      <c r="C62" s="35">
        <v>0</v>
      </c>
      <c r="D62" s="36">
        <v>0.191</v>
      </c>
    </row>
    <row r="63" spans="1:4" x14ac:dyDescent="0.2">
      <c r="A63" s="3"/>
      <c r="B63" s="24" t="s">
        <v>169</v>
      </c>
      <c r="C63" s="35">
        <v>0</v>
      </c>
      <c r="D63" s="36">
        <v>0.17899999999999999</v>
      </c>
    </row>
    <row r="64" spans="1:4" x14ac:dyDescent="0.2">
      <c r="A64" s="3"/>
      <c r="B64" s="24" t="s">
        <v>170</v>
      </c>
      <c r="C64" s="35">
        <v>0</v>
      </c>
      <c r="D64" s="36">
        <v>0.26500000000000001</v>
      </c>
    </row>
    <row r="65" spans="1:4" x14ac:dyDescent="0.2">
      <c r="A65" s="3"/>
      <c r="B65" s="24" t="s">
        <v>171</v>
      </c>
      <c r="C65" s="35">
        <v>0</v>
      </c>
      <c r="D65" s="36">
        <v>0.20799999999999999</v>
      </c>
    </row>
    <row r="66" spans="1:4" x14ac:dyDescent="0.2">
      <c r="A66" s="3"/>
      <c r="B66" s="24" t="s">
        <v>172</v>
      </c>
      <c r="C66" s="35">
        <v>0</v>
      </c>
      <c r="D66" s="36">
        <v>0.19600000000000001</v>
      </c>
    </row>
    <row r="67" spans="1:4" x14ac:dyDescent="0.2">
      <c r="A67" s="3"/>
      <c r="B67" s="24" t="s">
        <v>173</v>
      </c>
      <c r="C67" s="35">
        <v>0</v>
      </c>
      <c r="D67" s="36">
        <v>0.27700000000000002</v>
      </c>
    </row>
    <row r="68" spans="1:4" x14ac:dyDescent="0.2">
      <c r="A68" s="3"/>
      <c r="B68" s="24" t="s">
        <v>174</v>
      </c>
      <c r="C68" s="35">
        <v>0</v>
      </c>
      <c r="D68" s="36">
        <v>0.22</v>
      </c>
    </row>
    <row r="69" spans="1:4" x14ac:dyDescent="0.2">
      <c r="A69" s="3"/>
      <c r="B69" s="24" t="s">
        <v>175</v>
      </c>
      <c r="C69" s="35">
        <v>0</v>
      </c>
      <c r="D69" s="36">
        <v>0.20799999999999999</v>
      </c>
    </row>
    <row r="70" spans="1:4" x14ac:dyDescent="0.2">
      <c r="A70" s="3"/>
      <c r="B70" s="24" t="s">
        <v>176</v>
      </c>
      <c r="C70" s="35">
        <v>0</v>
      </c>
      <c r="D70" s="36">
        <v>0.30499999999999999</v>
      </c>
    </row>
    <row r="71" spans="1:4" x14ac:dyDescent="0.2">
      <c r="A71" s="3"/>
      <c r="B71" s="24" t="s">
        <v>177</v>
      </c>
      <c r="C71" s="35">
        <v>0</v>
      </c>
      <c r="D71" s="36">
        <v>0.248</v>
      </c>
    </row>
    <row r="72" spans="1:4" x14ac:dyDescent="0.2">
      <c r="A72" s="3"/>
      <c r="B72" s="24" t="s">
        <v>178</v>
      </c>
      <c r="C72" s="35">
        <v>0</v>
      </c>
      <c r="D72" s="36">
        <v>0.23599999999999999</v>
      </c>
    </row>
    <row r="73" spans="1:4" x14ac:dyDescent="0.2">
      <c r="A73" s="3"/>
      <c r="B73" s="24" t="s">
        <v>179</v>
      </c>
      <c r="C73" s="35">
        <v>0</v>
      </c>
      <c r="D73" s="36">
        <v>0.313</v>
      </c>
    </row>
    <row r="74" spans="1:4" x14ac:dyDescent="0.2">
      <c r="A74" s="3"/>
      <c r="B74" s="24" t="s">
        <v>180</v>
      </c>
      <c r="C74" s="35">
        <v>0</v>
      </c>
      <c r="D74" s="36">
        <v>0.25600000000000001</v>
      </c>
    </row>
    <row r="75" spans="1:4" x14ac:dyDescent="0.2">
      <c r="A75" s="3"/>
      <c r="B75" s="24" t="s">
        <v>181</v>
      </c>
      <c r="C75" s="35">
        <v>0</v>
      </c>
      <c r="D75" s="36">
        <v>0.24399999999999999</v>
      </c>
    </row>
    <row r="76" spans="1:4" x14ac:dyDescent="0.2">
      <c r="A76" s="3"/>
      <c r="B76" s="24" t="s">
        <v>182</v>
      </c>
      <c r="C76" s="35">
        <v>0</v>
      </c>
      <c r="D76" s="35">
        <v>0.16</v>
      </c>
    </row>
    <row r="77" spans="1:4" x14ac:dyDescent="0.2">
      <c r="A77" s="3"/>
      <c r="B77" s="24" t="s">
        <v>183</v>
      </c>
      <c r="C77" s="35">
        <v>0</v>
      </c>
      <c r="D77" s="35">
        <v>0.13800000000000001</v>
      </c>
    </row>
    <row r="78" spans="1:4" x14ac:dyDescent="0.2">
      <c r="A78" s="3"/>
      <c r="B78" s="24" t="s">
        <v>184</v>
      </c>
      <c r="C78" s="35">
        <v>0</v>
      </c>
      <c r="D78" s="35">
        <v>0.218</v>
      </c>
    </row>
    <row r="79" spans="1:4" x14ac:dyDescent="0.2">
      <c r="A79" s="3"/>
      <c r="B79" s="24" t="s">
        <v>185</v>
      </c>
      <c r="C79" s="35">
        <v>0</v>
      </c>
      <c r="D79" s="35">
        <v>0.20100000000000001</v>
      </c>
    </row>
    <row r="80" spans="1:4" x14ac:dyDescent="0.2">
      <c r="A80" s="3"/>
      <c r="B80" s="24" t="s">
        <v>186</v>
      </c>
      <c r="C80" s="35">
        <v>0</v>
      </c>
      <c r="D80" s="35">
        <v>0.27300000000000002</v>
      </c>
    </row>
    <row r="81" spans="1:4" x14ac:dyDescent="0.2">
      <c r="A81" s="3"/>
      <c r="B81" s="24" t="s">
        <v>187</v>
      </c>
      <c r="C81" s="35">
        <v>0</v>
      </c>
      <c r="D81" s="35">
        <v>0.25600000000000001</v>
      </c>
    </row>
    <row r="82" spans="1:4" x14ac:dyDescent="0.2">
      <c r="A82" s="3"/>
      <c r="B82" s="24" t="s">
        <v>188</v>
      </c>
      <c r="C82" s="35">
        <v>0</v>
      </c>
      <c r="D82" s="35">
        <v>0.41899999999999998</v>
      </c>
    </row>
    <row r="83" spans="1:4" x14ac:dyDescent="0.2">
      <c r="A83" s="3"/>
      <c r="B83" s="24" t="s">
        <v>189</v>
      </c>
      <c r="C83" s="35">
        <v>0</v>
      </c>
      <c r="D83" s="35">
        <v>0.40200000000000002</v>
      </c>
    </row>
    <row r="84" spans="1:4" x14ac:dyDescent="0.2">
      <c r="A84" s="3"/>
      <c r="B84" s="12" t="s">
        <v>190</v>
      </c>
      <c r="C84" s="37">
        <v>0</v>
      </c>
      <c r="D84" s="37">
        <v>7.0000000000000007E-2</v>
      </c>
    </row>
    <row r="85" spans="1:4" ht="12" customHeight="1" x14ac:dyDescent="0.2">
      <c r="A85" s="3"/>
      <c r="B85" s="24" t="s">
        <v>191</v>
      </c>
      <c r="C85" s="35">
        <v>0</v>
      </c>
      <c r="D85" s="35">
        <v>8.5999999999999993E-2</v>
      </c>
    </row>
    <row r="86" spans="1:4" x14ac:dyDescent="0.2">
      <c r="A86" s="3"/>
      <c r="B86" s="24" t="s">
        <v>192</v>
      </c>
      <c r="C86" s="35">
        <v>0</v>
      </c>
      <c r="D86" s="35">
        <v>0.125</v>
      </c>
    </row>
    <row r="87" spans="1:4" x14ac:dyDescent="0.2">
      <c r="A87" s="3"/>
      <c r="B87" s="24" t="s">
        <v>193</v>
      </c>
      <c r="C87" s="35">
        <v>0</v>
      </c>
      <c r="D87" s="35">
        <v>0.14399999999999999</v>
      </c>
    </row>
    <row r="88" spans="1:4" x14ac:dyDescent="0.2">
      <c r="A88" s="3"/>
      <c r="B88" s="24" t="s">
        <v>194</v>
      </c>
      <c r="C88" s="35">
        <v>0</v>
      </c>
      <c r="D88" s="35">
        <v>0.189</v>
      </c>
    </row>
    <row r="89" spans="1:4" x14ac:dyDescent="0.2">
      <c r="A89" s="3"/>
      <c r="B89" s="24" t="s">
        <v>195</v>
      </c>
      <c r="C89" s="35">
        <v>0</v>
      </c>
      <c r="D89" s="35">
        <v>0.24099999999999999</v>
      </c>
    </row>
    <row r="90" spans="1:4" x14ac:dyDescent="0.2">
      <c r="A90" s="3"/>
      <c r="B90" s="24" t="s">
        <v>196</v>
      </c>
      <c r="C90" s="35">
        <v>0</v>
      </c>
      <c r="D90" s="35">
        <v>0.14299999999999999</v>
      </c>
    </row>
    <row r="91" spans="1:4" x14ac:dyDescent="0.2">
      <c r="A91" s="3"/>
      <c r="B91" s="24" t="s">
        <v>197</v>
      </c>
      <c r="C91" s="35">
        <v>0</v>
      </c>
      <c r="D91" s="35">
        <v>0.14299999999999999</v>
      </c>
    </row>
    <row r="92" spans="1:4" x14ac:dyDescent="0.2">
      <c r="A92" s="3"/>
      <c r="B92" s="24" t="s">
        <v>198</v>
      </c>
      <c r="C92" s="35">
        <v>0</v>
      </c>
      <c r="D92" s="35">
        <v>0.223</v>
      </c>
    </row>
    <row r="93" spans="1:4" x14ac:dyDescent="0.2">
      <c r="A93" s="3"/>
      <c r="B93" s="24" t="s">
        <v>199</v>
      </c>
      <c r="C93" s="35">
        <v>0</v>
      </c>
      <c r="D93" s="35">
        <v>0.24299999999999999</v>
      </c>
    </row>
    <row r="94" spans="1:4" x14ac:dyDescent="0.2">
      <c r="A94" s="3"/>
      <c r="B94" s="24" t="s">
        <v>200</v>
      </c>
      <c r="C94" s="35">
        <v>0</v>
      </c>
      <c r="D94" s="35">
        <v>0.313</v>
      </c>
    </row>
    <row r="95" spans="1:4" x14ac:dyDescent="0.2">
      <c r="A95" s="3"/>
      <c r="B95" s="24" t="s">
        <v>201</v>
      </c>
      <c r="C95" s="35">
        <v>0</v>
      </c>
      <c r="D95" s="35">
        <v>0.34399999999999997</v>
      </c>
    </row>
    <row r="96" spans="1:4" x14ac:dyDescent="0.2">
      <c r="A96" s="3"/>
      <c r="B96" s="24" t="s">
        <v>202</v>
      </c>
      <c r="C96" s="35">
        <v>0</v>
      </c>
      <c r="D96" s="35">
        <v>0.75</v>
      </c>
    </row>
    <row r="97" spans="1:4" x14ac:dyDescent="0.2">
      <c r="A97" s="3"/>
      <c r="B97" s="24" t="s">
        <v>203</v>
      </c>
      <c r="C97" s="35">
        <v>0</v>
      </c>
      <c r="D97" s="35">
        <v>0.92</v>
      </c>
    </row>
    <row r="98" spans="1:4" x14ac:dyDescent="0.2">
      <c r="A98" s="3"/>
      <c r="B98" s="24" t="s">
        <v>204</v>
      </c>
      <c r="C98" s="35">
        <v>0</v>
      </c>
      <c r="D98" s="35">
        <v>0.14099999999999999</v>
      </c>
    </row>
    <row r="99" spans="1:4" x14ac:dyDescent="0.2">
      <c r="A99" s="3"/>
      <c r="B99" s="24" t="s">
        <v>205</v>
      </c>
      <c r="C99" s="35">
        <v>0</v>
      </c>
      <c r="D99" s="35">
        <v>0.17299999999999999</v>
      </c>
    </row>
    <row r="100" spans="1:4" x14ac:dyDescent="0.2">
      <c r="A100" s="3"/>
      <c r="B100" s="24" t="s">
        <v>206</v>
      </c>
      <c r="C100" s="35">
        <v>0</v>
      </c>
      <c r="D100" s="35">
        <v>0.20599999999999999</v>
      </c>
    </row>
    <row r="101" spans="1:4" x14ac:dyDescent="0.2">
      <c r="A101" s="3"/>
      <c r="B101" s="24" t="s">
        <v>207</v>
      </c>
      <c r="C101" s="35">
        <v>0</v>
      </c>
      <c r="D101" s="35">
        <v>0.13300000000000001</v>
      </c>
    </row>
    <row r="102" spans="1:4" x14ac:dyDescent="0.2">
      <c r="A102" s="3"/>
      <c r="B102" s="24" t="s">
        <v>208</v>
      </c>
      <c r="C102" s="35">
        <v>0</v>
      </c>
      <c r="D102" s="35">
        <v>0.158</v>
      </c>
    </row>
    <row r="103" spans="1:4" x14ac:dyDescent="0.2">
      <c r="A103" s="3"/>
      <c r="B103" s="24" t="s">
        <v>209</v>
      </c>
      <c r="C103" s="35">
        <v>0</v>
      </c>
      <c r="D103" s="35">
        <v>0.23100000000000001</v>
      </c>
    </row>
    <row r="104" spans="1:4" x14ac:dyDescent="0.2">
      <c r="A104" s="3"/>
      <c r="B104" s="24" t="s">
        <v>210</v>
      </c>
      <c r="C104" s="35">
        <v>0</v>
      </c>
      <c r="D104" s="35">
        <v>0.27100000000000002</v>
      </c>
    </row>
    <row r="105" spans="1:4" x14ac:dyDescent="0.2">
      <c r="A105" s="3"/>
      <c r="B105" s="24" t="s">
        <v>211</v>
      </c>
      <c r="C105" s="35">
        <v>0</v>
      </c>
      <c r="D105" s="35">
        <v>0.33800000000000002</v>
      </c>
    </row>
    <row r="106" spans="1:4" x14ac:dyDescent="0.2">
      <c r="A106" s="3"/>
      <c r="B106" s="24" t="s">
        <v>212</v>
      </c>
      <c r="C106" s="35">
        <v>0</v>
      </c>
      <c r="D106" s="35">
        <v>0.14699999999999999</v>
      </c>
    </row>
    <row r="107" spans="1:4" x14ac:dyDescent="0.2">
      <c r="A107" s="3"/>
      <c r="B107" s="24" t="s">
        <v>213</v>
      </c>
      <c r="C107" s="35">
        <v>0</v>
      </c>
      <c r="D107" s="35">
        <v>0.14699999999999999</v>
      </c>
    </row>
    <row r="108" spans="1:4" x14ac:dyDescent="0.2">
      <c r="B108" s="24" t="s">
        <v>214</v>
      </c>
      <c r="C108" s="35">
        <v>0</v>
      </c>
      <c r="D108" s="35">
        <v>0.16200000000000001</v>
      </c>
    </row>
    <row r="109" spans="1:4" x14ac:dyDescent="0.2">
      <c r="B109" s="24" t="s">
        <v>215</v>
      </c>
      <c r="C109" s="35">
        <v>0</v>
      </c>
      <c r="D109" s="35">
        <v>0.22800000000000001</v>
      </c>
    </row>
    <row r="110" spans="1:4" x14ac:dyDescent="0.2">
      <c r="B110" s="24" t="s">
        <v>216</v>
      </c>
      <c r="C110" s="35">
        <v>0</v>
      </c>
      <c r="D110" s="35">
        <v>0.23499999999999999</v>
      </c>
    </row>
    <row r="111" spans="1:4" x14ac:dyDescent="0.2">
      <c r="B111" s="24" t="s">
        <v>217</v>
      </c>
      <c r="C111" s="35">
        <v>0</v>
      </c>
      <c r="D111" s="35">
        <v>0.14699999999999999</v>
      </c>
    </row>
    <row r="112" spans="1:4" x14ac:dyDescent="0.2">
      <c r="B112" s="24" t="s">
        <v>218</v>
      </c>
      <c r="C112" s="35">
        <v>0</v>
      </c>
      <c r="D112" s="35">
        <v>0.14699999999999999</v>
      </c>
    </row>
    <row r="113" spans="2:4" x14ac:dyDescent="0.2">
      <c r="B113" s="24" t="s">
        <v>219</v>
      </c>
      <c r="C113" s="35">
        <v>0</v>
      </c>
      <c r="D113" s="35">
        <v>0.23499999999999999</v>
      </c>
    </row>
    <row r="114" spans="2:4" x14ac:dyDescent="0.2">
      <c r="B114" s="24" t="s">
        <v>220</v>
      </c>
      <c r="C114" s="35">
        <v>0</v>
      </c>
      <c r="D114" s="35">
        <v>0.30599999999999999</v>
      </c>
    </row>
    <row r="115" spans="2:4" x14ac:dyDescent="0.2">
      <c r="B115" s="24" t="s">
        <v>221</v>
      </c>
      <c r="C115" s="37">
        <v>0</v>
      </c>
      <c r="D115" s="37">
        <v>0.33600000000000002</v>
      </c>
    </row>
    <row r="116" spans="2:4" x14ac:dyDescent="0.2">
      <c r="B116" s="24" t="s">
        <v>222</v>
      </c>
      <c r="C116" s="35">
        <v>0</v>
      </c>
      <c r="D116" s="35">
        <v>0.19800000000000001</v>
      </c>
    </row>
    <row r="117" spans="2:4" x14ac:dyDescent="0.2">
      <c r="B117" s="24" t="s">
        <v>223</v>
      </c>
      <c r="C117" s="35">
        <v>0</v>
      </c>
      <c r="D117" s="35">
        <v>0.19800000000000001</v>
      </c>
    </row>
    <row r="118" spans="2:4" x14ac:dyDescent="0.2">
      <c r="B118" s="24" t="s">
        <v>224</v>
      </c>
      <c r="C118" s="35">
        <v>0</v>
      </c>
      <c r="D118" s="35">
        <v>0.192</v>
      </c>
    </row>
    <row r="119" spans="2:4" ht="12" customHeight="1" x14ac:dyDescent="0.2">
      <c r="B119" s="24" t="s">
        <v>225</v>
      </c>
      <c r="C119" s="35">
        <v>0</v>
      </c>
      <c r="D119" s="35">
        <v>0.192</v>
      </c>
    </row>
    <row r="120" spans="2:4" x14ac:dyDescent="0.2">
      <c r="B120" s="12" t="s">
        <v>226</v>
      </c>
      <c r="C120" s="37">
        <v>0</v>
      </c>
      <c r="D120" s="37">
        <v>7.0000000000000007E-2</v>
      </c>
    </row>
    <row r="121" spans="2:4" x14ac:dyDescent="0.2">
      <c r="B121" s="24" t="s">
        <v>227</v>
      </c>
      <c r="C121" s="35">
        <v>0</v>
      </c>
      <c r="D121" s="35">
        <v>8.5999999999999993E-2</v>
      </c>
    </row>
    <row r="122" spans="2:4" x14ac:dyDescent="0.2">
      <c r="B122" s="24" t="s">
        <v>228</v>
      </c>
      <c r="C122" s="35">
        <v>0</v>
      </c>
      <c r="D122" s="35">
        <v>0.125</v>
      </c>
    </row>
    <row r="123" spans="2:4" x14ac:dyDescent="0.2">
      <c r="B123" s="24" t="s">
        <v>229</v>
      </c>
      <c r="C123" s="35">
        <v>0</v>
      </c>
      <c r="D123" s="35">
        <v>0.14399999999999999</v>
      </c>
    </row>
    <row r="124" spans="2:4" x14ac:dyDescent="0.2">
      <c r="B124" s="24" t="s">
        <v>230</v>
      </c>
      <c r="C124" s="35">
        <v>0</v>
      </c>
      <c r="D124" s="35">
        <v>0.189</v>
      </c>
    </row>
    <row r="125" spans="2:4" x14ac:dyDescent="0.2">
      <c r="B125" s="24" t="s">
        <v>231</v>
      </c>
      <c r="C125" s="35">
        <v>0</v>
      </c>
      <c r="D125" s="35">
        <v>0.24099999999999999</v>
      </c>
    </row>
    <row r="126" spans="2:4" x14ac:dyDescent="0.2">
      <c r="B126" s="24" t="s">
        <v>232</v>
      </c>
      <c r="C126" s="35">
        <v>0</v>
      </c>
      <c r="D126" s="35">
        <v>0.14299999999999999</v>
      </c>
    </row>
    <row r="127" spans="2:4" ht="12" customHeight="1" x14ac:dyDescent="0.2">
      <c r="B127" s="24" t="s">
        <v>233</v>
      </c>
      <c r="C127" s="35">
        <v>0</v>
      </c>
      <c r="D127" s="35">
        <v>0.14299999999999999</v>
      </c>
    </row>
    <row r="128" spans="2:4" x14ac:dyDescent="0.2">
      <c r="B128" s="24" t="s">
        <v>234</v>
      </c>
      <c r="C128" s="35">
        <v>0</v>
      </c>
      <c r="D128" s="35">
        <v>0.223</v>
      </c>
    </row>
    <row r="129" spans="2:4" x14ac:dyDescent="0.2">
      <c r="B129" s="24" t="s">
        <v>235</v>
      </c>
      <c r="C129" s="35">
        <v>0</v>
      </c>
      <c r="D129" s="35">
        <v>0.24299999999999999</v>
      </c>
    </row>
    <row r="130" spans="2:4" x14ac:dyDescent="0.2">
      <c r="B130" s="24" t="s">
        <v>236</v>
      </c>
      <c r="C130" s="35">
        <v>0</v>
      </c>
      <c r="D130" s="35">
        <v>0.313</v>
      </c>
    </row>
    <row r="131" spans="2:4" x14ac:dyDescent="0.2">
      <c r="B131" s="24" t="s">
        <v>237</v>
      </c>
      <c r="C131" s="35">
        <v>0</v>
      </c>
      <c r="D131" s="35">
        <v>0.34399999999999997</v>
      </c>
    </row>
    <row r="132" spans="2:4" x14ac:dyDescent="0.2">
      <c r="B132" s="24" t="s">
        <v>238</v>
      </c>
      <c r="C132" s="35">
        <v>0</v>
      </c>
      <c r="D132" s="35">
        <v>0.75</v>
      </c>
    </row>
    <row r="133" spans="2:4" x14ac:dyDescent="0.2">
      <c r="B133" s="24" t="s">
        <v>239</v>
      </c>
      <c r="C133" s="35">
        <v>0</v>
      </c>
      <c r="D133" s="35">
        <v>0.92</v>
      </c>
    </row>
    <row r="134" spans="2:4" ht="12" customHeight="1" x14ac:dyDescent="0.2">
      <c r="B134" s="24" t="s">
        <v>240</v>
      </c>
      <c r="C134" s="35">
        <v>0</v>
      </c>
      <c r="D134" s="35">
        <v>0.14099999999999999</v>
      </c>
    </row>
    <row r="135" spans="2:4" x14ac:dyDescent="0.2">
      <c r="B135" s="24" t="s">
        <v>241</v>
      </c>
      <c r="C135" s="35">
        <v>0</v>
      </c>
      <c r="D135" s="35">
        <v>0.17299999999999999</v>
      </c>
    </row>
    <row r="136" spans="2:4" x14ac:dyDescent="0.2">
      <c r="B136" s="24" t="s">
        <v>242</v>
      </c>
      <c r="C136" s="35">
        <v>0</v>
      </c>
      <c r="D136" s="35">
        <v>0.20599999999999999</v>
      </c>
    </row>
    <row r="137" spans="2:4" x14ac:dyDescent="0.2">
      <c r="B137" s="24" t="s">
        <v>243</v>
      </c>
      <c r="C137" s="35">
        <v>0</v>
      </c>
      <c r="D137" s="35">
        <v>0.13300000000000001</v>
      </c>
    </row>
    <row r="138" spans="2:4" x14ac:dyDescent="0.2">
      <c r="B138" s="24" t="s">
        <v>244</v>
      </c>
      <c r="C138" s="35">
        <v>0</v>
      </c>
      <c r="D138" s="35">
        <v>0.158</v>
      </c>
    </row>
    <row r="139" spans="2:4" x14ac:dyDescent="0.2">
      <c r="B139" s="24" t="s">
        <v>245</v>
      </c>
      <c r="C139" s="35">
        <v>0</v>
      </c>
      <c r="D139" s="35">
        <v>0.23100000000000001</v>
      </c>
    </row>
    <row r="140" spans="2:4" x14ac:dyDescent="0.2">
      <c r="B140" s="24" t="s">
        <v>246</v>
      </c>
      <c r="C140" s="35">
        <v>0</v>
      </c>
      <c r="D140" s="35">
        <v>0.27100000000000002</v>
      </c>
    </row>
    <row r="141" spans="2:4" x14ac:dyDescent="0.2">
      <c r="B141" s="24" t="s">
        <v>247</v>
      </c>
      <c r="C141" s="35">
        <v>0</v>
      </c>
      <c r="D141" s="35">
        <v>0.33800000000000002</v>
      </c>
    </row>
    <row r="142" spans="2:4" ht="12" customHeight="1" x14ac:dyDescent="0.2">
      <c r="B142" s="24" t="s">
        <v>248</v>
      </c>
      <c r="C142" s="35">
        <v>0</v>
      </c>
      <c r="D142" s="35">
        <v>0.14699999999999999</v>
      </c>
    </row>
    <row r="143" spans="2:4" x14ac:dyDescent="0.2">
      <c r="B143" s="24" t="s">
        <v>249</v>
      </c>
      <c r="C143" s="35">
        <v>0</v>
      </c>
      <c r="D143" s="35">
        <v>0.14699999999999999</v>
      </c>
    </row>
    <row r="144" spans="2:4" x14ac:dyDescent="0.2">
      <c r="B144" s="24" t="s">
        <v>250</v>
      </c>
      <c r="C144" s="35">
        <v>0</v>
      </c>
      <c r="D144" s="35">
        <v>0.16200000000000001</v>
      </c>
    </row>
    <row r="145" spans="2:4" x14ac:dyDescent="0.2">
      <c r="B145" s="24" t="s">
        <v>251</v>
      </c>
      <c r="C145" s="35">
        <v>0</v>
      </c>
      <c r="D145" s="35">
        <v>0.22800000000000001</v>
      </c>
    </row>
    <row r="146" spans="2:4" x14ac:dyDescent="0.2">
      <c r="B146" s="24" t="s">
        <v>252</v>
      </c>
      <c r="C146" s="35">
        <v>0</v>
      </c>
      <c r="D146" s="35">
        <v>0.23499999999999999</v>
      </c>
    </row>
    <row r="147" spans="2:4" x14ac:dyDescent="0.2">
      <c r="B147" s="24" t="s">
        <v>253</v>
      </c>
      <c r="C147" s="35">
        <v>0</v>
      </c>
      <c r="D147" s="35">
        <v>0.14699999999999999</v>
      </c>
    </row>
    <row r="148" spans="2:4" x14ac:dyDescent="0.2">
      <c r="B148" s="24" t="s">
        <v>254</v>
      </c>
      <c r="C148" s="35">
        <v>0</v>
      </c>
      <c r="D148" s="35">
        <v>0.14699999999999999</v>
      </c>
    </row>
    <row r="149" spans="2:4" x14ac:dyDescent="0.2">
      <c r="B149" s="24" t="s">
        <v>255</v>
      </c>
      <c r="C149" s="35">
        <v>0</v>
      </c>
      <c r="D149" s="35">
        <v>0.23499999999999999</v>
      </c>
    </row>
    <row r="150" spans="2:4" x14ac:dyDescent="0.2">
      <c r="B150" s="24" t="s">
        <v>256</v>
      </c>
      <c r="C150" s="35">
        <v>0</v>
      </c>
      <c r="D150" s="35">
        <v>0.30599999999999999</v>
      </c>
    </row>
    <row r="151" spans="2:4" x14ac:dyDescent="0.2">
      <c r="B151" s="24" t="s">
        <v>257</v>
      </c>
      <c r="C151" s="37">
        <v>0</v>
      </c>
      <c r="D151" s="37">
        <v>0.33600000000000002</v>
      </c>
    </row>
    <row r="152" spans="2:4" x14ac:dyDescent="0.2">
      <c r="B152" s="24" t="s">
        <v>258</v>
      </c>
      <c r="C152" s="35">
        <v>0</v>
      </c>
      <c r="D152" s="35">
        <v>0.19800000000000001</v>
      </c>
    </row>
    <row r="153" spans="2:4" x14ac:dyDescent="0.2">
      <c r="B153" s="24" t="s">
        <v>259</v>
      </c>
      <c r="C153" s="35">
        <v>0</v>
      </c>
      <c r="D153" s="35">
        <v>0.19800000000000001</v>
      </c>
    </row>
    <row r="154" spans="2:4" ht="12" customHeight="1" x14ac:dyDescent="0.2">
      <c r="B154" s="24" t="s">
        <v>260</v>
      </c>
      <c r="C154" s="35">
        <v>0</v>
      </c>
      <c r="D154" s="35">
        <v>0.192</v>
      </c>
    </row>
    <row r="156" spans="2:4" ht="15.75" x14ac:dyDescent="0.25">
      <c r="B156" s="164" t="s">
        <v>98</v>
      </c>
      <c r="C156" s="164"/>
      <c r="D156" s="164"/>
    </row>
    <row r="157" spans="2:4" x14ac:dyDescent="0.2">
      <c r="B157" s="167"/>
      <c r="C157" s="167"/>
      <c r="D157" s="167"/>
    </row>
    <row r="158" spans="2:4" x14ac:dyDescent="0.2">
      <c r="B158" s="23" t="s">
        <v>22</v>
      </c>
      <c r="C158" s="34" t="s">
        <v>30</v>
      </c>
      <c r="D158" s="34" t="s">
        <v>31</v>
      </c>
    </row>
    <row r="159" spans="2:4" x14ac:dyDescent="0.2">
      <c r="B159" s="12" t="s">
        <v>261</v>
      </c>
      <c r="C159" s="37">
        <v>0</v>
      </c>
      <c r="D159" s="37">
        <v>6.0999999999999999E-2</v>
      </c>
    </row>
    <row r="160" spans="2:4" x14ac:dyDescent="0.2">
      <c r="B160" s="12" t="s">
        <v>262</v>
      </c>
      <c r="C160" s="37">
        <v>0</v>
      </c>
      <c r="D160" s="37">
        <v>0.10100000000000001</v>
      </c>
    </row>
    <row r="161" spans="2:4" x14ac:dyDescent="0.2">
      <c r="B161" s="12" t="s">
        <v>263</v>
      </c>
      <c r="C161" s="37">
        <v>0</v>
      </c>
      <c r="D161" s="37">
        <v>0.13100000000000001</v>
      </c>
    </row>
    <row r="162" spans="2:4" x14ac:dyDescent="0.2">
      <c r="B162" s="12" t="s">
        <v>264</v>
      </c>
      <c r="C162" s="37">
        <v>0</v>
      </c>
      <c r="D162" s="37">
        <v>0.14499999999999999</v>
      </c>
    </row>
    <row r="163" spans="2:4" x14ac:dyDescent="0.2">
      <c r="B163" s="12" t="s">
        <v>265</v>
      </c>
      <c r="C163" s="37">
        <v>0</v>
      </c>
      <c r="D163" s="37">
        <v>0.17599999999999999</v>
      </c>
    </row>
    <row r="164" spans="2:4" x14ac:dyDescent="0.2">
      <c r="B164" s="12" t="s">
        <v>266</v>
      </c>
      <c r="C164" s="37">
        <v>0</v>
      </c>
      <c r="D164" s="37">
        <v>0.19600000000000001</v>
      </c>
    </row>
    <row r="165" spans="2:4" x14ac:dyDescent="0.2">
      <c r="B165" s="12" t="s">
        <v>267</v>
      </c>
      <c r="C165" s="37">
        <v>0</v>
      </c>
      <c r="D165" s="37">
        <v>0.1</v>
      </c>
    </row>
    <row r="166" spans="2:4" x14ac:dyDescent="0.2">
      <c r="B166" s="12" t="s">
        <v>268</v>
      </c>
      <c r="C166" s="37">
        <v>0</v>
      </c>
      <c r="D166" s="37">
        <v>0.13500000000000001</v>
      </c>
    </row>
    <row r="167" spans="2:4" x14ac:dyDescent="0.2">
      <c r="B167" s="12" t="s">
        <v>269</v>
      </c>
      <c r="C167" s="37">
        <v>0</v>
      </c>
      <c r="D167" s="37">
        <v>0.17100000000000001</v>
      </c>
    </row>
    <row r="168" spans="2:4" x14ac:dyDescent="0.2">
      <c r="B168" s="12" t="s">
        <v>270</v>
      </c>
      <c r="C168" s="37">
        <v>0</v>
      </c>
      <c r="D168" s="37">
        <v>0.19</v>
      </c>
    </row>
    <row r="169" spans="2:4" x14ac:dyDescent="0.2">
      <c r="B169" s="12" t="s">
        <v>271</v>
      </c>
      <c r="C169" s="37">
        <v>0</v>
      </c>
      <c r="D169" s="37">
        <v>0.21099999999999999</v>
      </c>
    </row>
    <row r="170" spans="2:4" x14ac:dyDescent="0.2">
      <c r="B170" s="12" t="s">
        <v>272</v>
      </c>
      <c r="C170" s="37">
        <v>0</v>
      </c>
      <c r="D170" s="37">
        <v>0.22500000000000001</v>
      </c>
    </row>
    <row r="171" spans="2:4" x14ac:dyDescent="0.2">
      <c r="B171" s="12" t="s">
        <v>273</v>
      </c>
      <c r="C171" s="37">
        <v>0</v>
      </c>
      <c r="D171" s="37">
        <v>0.151</v>
      </c>
    </row>
    <row r="172" spans="2:4" x14ac:dyDescent="0.2">
      <c r="B172" s="12" t="s">
        <v>274</v>
      </c>
      <c r="C172" s="37">
        <v>0</v>
      </c>
      <c r="D172" s="37">
        <v>0.161</v>
      </c>
    </row>
    <row r="173" spans="2:4" x14ac:dyDescent="0.2">
      <c r="B173" s="12" t="s">
        <v>275</v>
      </c>
      <c r="C173" s="37">
        <v>0</v>
      </c>
      <c r="D173" s="37">
        <v>0.17799999999999999</v>
      </c>
    </row>
    <row r="174" spans="2:4" x14ac:dyDescent="0.2">
      <c r="B174" s="12" t="s">
        <v>276</v>
      </c>
      <c r="C174" s="37">
        <v>0</v>
      </c>
      <c r="D174" s="37">
        <v>0.19</v>
      </c>
    </row>
    <row r="175" spans="2:4" x14ac:dyDescent="0.2">
      <c r="B175" s="12" t="s">
        <v>277</v>
      </c>
      <c r="C175" s="37">
        <v>0</v>
      </c>
      <c r="D175" s="37">
        <v>0.218</v>
      </c>
    </row>
    <row r="176" spans="2:4" x14ac:dyDescent="0.2">
      <c r="B176" s="12" t="s">
        <v>278</v>
      </c>
      <c r="C176" s="37">
        <v>0</v>
      </c>
      <c r="D176" s="37">
        <v>0.22600000000000001</v>
      </c>
    </row>
    <row r="177" spans="2:4" x14ac:dyDescent="0.2">
      <c r="B177" s="12" t="s">
        <v>279</v>
      </c>
      <c r="C177" s="37">
        <v>0</v>
      </c>
      <c r="D177" s="37">
        <v>0.151</v>
      </c>
    </row>
    <row r="178" spans="2:4" x14ac:dyDescent="0.2">
      <c r="B178" s="12" t="s">
        <v>280</v>
      </c>
      <c r="C178" s="37">
        <v>0</v>
      </c>
      <c r="D178" s="37">
        <v>0.161</v>
      </c>
    </row>
    <row r="179" spans="2:4" x14ac:dyDescent="0.2">
      <c r="B179" s="12" t="s">
        <v>281</v>
      </c>
      <c r="C179" s="37">
        <v>0</v>
      </c>
      <c r="D179" s="37">
        <v>0.17799999999999999</v>
      </c>
    </row>
    <row r="180" spans="2:4" x14ac:dyDescent="0.2">
      <c r="B180" s="12" t="s">
        <v>282</v>
      </c>
      <c r="C180" s="37">
        <v>0</v>
      </c>
      <c r="D180" s="37">
        <v>0.19</v>
      </c>
    </row>
    <row r="181" spans="2:4" x14ac:dyDescent="0.2">
      <c r="B181" s="12" t="s">
        <v>283</v>
      </c>
      <c r="C181" s="37">
        <v>0</v>
      </c>
      <c r="D181" s="37">
        <v>0.218</v>
      </c>
    </row>
    <row r="182" spans="2:4" x14ac:dyDescent="0.2">
      <c r="B182" s="12" t="s">
        <v>284</v>
      </c>
      <c r="C182" s="37">
        <v>0</v>
      </c>
      <c r="D182" s="37">
        <v>0.22600000000000001</v>
      </c>
    </row>
    <row r="183" spans="2:4" x14ac:dyDescent="0.2">
      <c r="B183" s="12" t="s">
        <v>285</v>
      </c>
      <c r="C183" s="37">
        <v>0</v>
      </c>
      <c r="D183" s="37">
        <v>0.11600000000000001</v>
      </c>
    </row>
    <row r="184" spans="2:4" x14ac:dyDescent="0.2">
      <c r="B184" s="12" t="s">
        <v>286</v>
      </c>
      <c r="C184" s="37">
        <v>0</v>
      </c>
      <c r="D184" s="37">
        <v>0.17199999999999999</v>
      </c>
    </row>
    <row r="185" spans="2:4" x14ac:dyDescent="0.2">
      <c r="B185" s="12" t="s">
        <v>287</v>
      </c>
      <c r="C185" s="37">
        <v>0</v>
      </c>
      <c r="D185" s="37">
        <v>0.23400000000000001</v>
      </c>
    </row>
    <row r="186" spans="2:4" x14ac:dyDescent="0.2">
      <c r="B186" s="12" t="s">
        <v>288</v>
      </c>
      <c r="C186" s="37">
        <v>0</v>
      </c>
      <c r="D186" s="37">
        <v>0.34699999999999998</v>
      </c>
    </row>
    <row r="187" spans="2:4" x14ac:dyDescent="0.2">
      <c r="B187" s="24" t="s">
        <v>289</v>
      </c>
      <c r="C187" s="35">
        <v>0</v>
      </c>
      <c r="D187" s="35">
        <v>4.2000000000000003E-2</v>
      </c>
    </row>
    <row r="188" spans="2:4" x14ac:dyDescent="0.2">
      <c r="B188" s="24" t="s">
        <v>290</v>
      </c>
      <c r="C188" s="35">
        <v>0</v>
      </c>
      <c r="D188" s="35">
        <v>5.8000000000000003E-2</v>
      </c>
    </row>
    <row r="189" spans="2:4" x14ac:dyDescent="0.2">
      <c r="B189" s="24" t="s">
        <v>291</v>
      </c>
      <c r="C189" s="35">
        <v>0</v>
      </c>
      <c r="D189" s="35">
        <v>9.7000000000000003E-2</v>
      </c>
    </row>
    <row r="190" spans="2:4" x14ac:dyDescent="0.2">
      <c r="B190" s="24" t="s">
        <v>292</v>
      </c>
      <c r="C190" s="35">
        <v>0</v>
      </c>
      <c r="D190" s="35">
        <v>0.11600000000000001</v>
      </c>
    </row>
    <row r="191" spans="2:4" x14ac:dyDescent="0.2">
      <c r="B191" s="24" t="s">
        <v>293</v>
      </c>
      <c r="C191" s="35">
        <v>0</v>
      </c>
      <c r="D191" s="35">
        <v>0.161</v>
      </c>
    </row>
    <row r="192" spans="2:4" x14ac:dyDescent="0.2">
      <c r="B192" s="24" t="s">
        <v>294</v>
      </c>
      <c r="C192" s="35">
        <v>0</v>
      </c>
      <c r="D192" s="35">
        <v>0.21299999999999999</v>
      </c>
    </row>
    <row r="193" spans="2:4" x14ac:dyDescent="0.2">
      <c r="B193" s="24" t="s">
        <v>295</v>
      </c>
      <c r="C193" s="35">
        <v>0</v>
      </c>
      <c r="D193" s="35">
        <v>0.12</v>
      </c>
    </row>
    <row r="194" spans="2:4" x14ac:dyDescent="0.2">
      <c r="B194" s="24" t="s">
        <v>296</v>
      </c>
      <c r="C194" s="35">
        <v>0</v>
      </c>
      <c r="D194" s="35">
        <v>0.12</v>
      </c>
    </row>
    <row r="195" spans="2:4" x14ac:dyDescent="0.2">
      <c r="B195" s="24" t="s">
        <v>297</v>
      </c>
      <c r="C195" s="35">
        <v>0</v>
      </c>
      <c r="D195" s="35">
        <v>0.2</v>
      </c>
    </row>
    <row r="196" spans="2:4" x14ac:dyDescent="0.2">
      <c r="B196" s="24" t="s">
        <v>298</v>
      </c>
      <c r="C196" s="35">
        <v>0</v>
      </c>
      <c r="D196" s="35">
        <v>0.22</v>
      </c>
    </row>
    <row r="197" spans="2:4" x14ac:dyDescent="0.2">
      <c r="B197" s="24" t="s">
        <v>299</v>
      </c>
      <c r="C197" s="35">
        <v>0</v>
      </c>
      <c r="D197" s="35">
        <v>0.28999999999999998</v>
      </c>
    </row>
    <row r="198" spans="2:4" x14ac:dyDescent="0.2">
      <c r="B198" s="24" t="s">
        <v>300</v>
      </c>
      <c r="C198" s="35">
        <v>0</v>
      </c>
      <c r="D198" s="35">
        <v>0.32100000000000001</v>
      </c>
    </row>
    <row r="199" spans="2:4" x14ac:dyDescent="0.2">
      <c r="B199" s="24" t="s">
        <v>301</v>
      </c>
      <c r="C199" s="35">
        <v>0</v>
      </c>
      <c r="D199" s="35">
        <v>0.17</v>
      </c>
    </row>
    <row r="200" spans="2:4" x14ac:dyDescent="0.2">
      <c r="B200" s="24" t="s">
        <v>302</v>
      </c>
      <c r="C200" s="35">
        <v>0</v>
      </c>
      <c r="D200" s="35">
        <v>4.7E-2</v>
      </c>
    </row>
    <row r="201" spans="2:4" x14ac:dyDescent="0.2">
      <c r="B201" s="24" t="s">
        <v>303</v>
      </c>
      <c r="C201" s="35">
        <v>0</v>
      </c>
      <c r="D201" s="35">
        <v>6.4000000000000001E-2</v>
      </c>
    </row>
    <row r="202" spans="2:4" x14ac:dyDescent="0.2">
      <c r="B202" s="24" t="s">
        <v>304</v>
      </c>
      <c r="C202" s="35">
        <v>0</v>
      </c>
      <c r="D202" s="35">
        <v>0.113</v>
      </c>
    </row>
    <row r="203" spans="2:4" x14ac:dyDescent="0.2">
      <c r="B203" s="24" t="s">
        <v>305</v>
      </c>
      <c r="C203" s="35">
        <v>0</v>
      </c>
      <c r="D203" s="35">
        <v>0.14499999999999999</v>
      </c>
    </row>
    <row r="204" spans="2:4" x14ac:dyDescent="0.2">
      <c r="B204" s="24" t="s">
        <v>306</v>
      </c>
      <c r="C204" s="35">
        <v>0</v>
      </c>
      <c r="D204" s="35">
        <v>0.17799999999999999</v>
      </c>
    </row>
    <row r="205" spans="2:4" x14ac:dyDescent="0.2">
      <c r="B205" s="24" t="s">
        <v>307</v>
      </c>
      <c r="C205" s="35">
        <v>0</v>
      </c>
      <c r="D205" s="35">
        <v>0.105</v>
      </c>
    </row>
    <row r="206" spans="2:4" x14ac:dyDescent="0.2">
      <c r="B206" s="24" t="s">
        <v>308</v>
      </c>
      <c r="C206" s="35">
        <v>0</v>
      </c>
      <c r="D206" s="35">
        <v>0.13</v>
      </c>
    </row>
    <row r="207" spans="2:4" x14ac:dyDescent="0.2">
      <c r="B207" s="24" t="s">
        <v>309</v>
      </c>
      <c r="C207" s="35">
        <v>0</v>
      </c>
      <c r="D207" s="35">
        <v>0.20300000000000001</v>
      </c>
    </row>
    <row r="208" spans="2:4" x14ac:dyDescent="0.2">
      <c r="B208" s="24" t="s">
        <v>310</v>
      </c>
      <c r="C208" s="35">
        <v>0</v>
      </c>
      <c r="D208" s="35">
        <v>0.24299999999999999</v>
      </c>
    </row>
    <row r="209" spans="2:4" x14ac:dyDescent="0.2">
      <c r="B209" s="24" t="s">
        <v>311</v>
      </c>
      <c r="C209" s="35">
        <v>0</v>
      </c>
      <c r="D209" s="35">
        <v>0.31</v>
      </c>
    </row>
    <row r="210" spans="2:4" x14ac:dyDescent="0.2">
      <c r="B210" s="24" t="s">
        <v>312</v>
      </c>
      <c r="C210" s="35">
        <v>0</v>
      </c>
      <c r="D210" s="35">
        <v>0.124</v>
      </c>
    </row>
    <row r="211" spans="2:4" x14ac:dyDescent="0.2">
      <c r="B211" s="24" t="s">
        <v>313</v>
      </c>
      <c r="C211" s="35">
        <v>0</v>
      </c>
      <c r="D211" s="35">
        <v>0.124</v>
      </c>
    </row>
    <row r="212" spans="2:4" x14ac:dyDescent="0.2">
      <c r="B212" s="24" t="s">
        <v>314</v>
      </c>
      <c r="C212" s="35">
        <v>0</v>
      </c>
      <c r="D212" s="35">
        <v>0.13900000000000001</v>
      </c>
    </row>
    <row r="213" spans="2:4" x14ac:dyDescent="0.2">
      <c r="B213" s="24" t="s">
        <v>315</v>
      </c>
      <c r="C213" s="35">
        <v>0</v>
      </c>
      <c r="D213" s="35">
        <v>0.20499999999999999</v>
      </c>
    </row>
    <row r="214" spans="2:4" x14ac:dyDescent="0.2">
      <c r="B214" s="24" t="s">
        <v>316</v>
      </c>
      <c r="C214" s="35">
        <v>0</v>
      </c>
      <c r="D214" s="35">
        <v>0.21199999999999999</v>
      </c>
    </row>
    <row r="215" spans="2:4" x14ac:dyDescent="0.2">
      <c r="B215" s="24" t="s">
        <v>317</v>
      </c>
      <c r="C215" s="35">
        <v>0</v>
      </c>
      <c r="D215" s="35">
        <v>0.124</v>
      </c>
    </row>
    <row r="216" spans="2:4" x14ac:dyDescent="0.2">
      <c r="B216" s="24" t="s">
        <v>318</v>
      </c>
      <c r="C216" s="35">
        <v>0</v>
      </c>
      <c r="D216" s="35">
        <v>0.124</v>
      </c>
    </row>
    <row r="217" spans="2:4" x14ac:dyDescent="0.2">
      <c r="B217" s="24" t="s">
        <v>319</v>
      </c>
      <c r="C217" s="35">
        <v>0</v>
      </c>
      <c r="D217" s="35">
        <v>0.21199999999999999</v>
      </c>
    </row>
    <row r="218" spans="2:4" x14ac:dyDescent="0.2">
      <c r="B218" s="24" t="s">
        <v>320</v>
      </c>
      <c r="C218" s="35">
        <v>0</v>
      </c>
      <c r="D218" s="35">
        <v>0.28299999999999997</v>
      </c>
    </row>
    <row r="219" spans="2:4" x14ac:dyDescent="0.2">
      <c r="B219" s="24" t="s">
        <v>321</v>
      </c>
      <c r="C219" s="35">
        <v>0</v>
      </c>
      <c r="D219" s="35">
        <v>0.313</v>
      </c>
    </row>
    <row r="220" spans="2:4" x14ac:dyDescent="0.2">
      <c r="B220" s="24" t="s">
        <v>319</v>
      </c>
      <c r="C220" s="35">
        <v>0</v>
      </c>
      <c r="D220" s="35">
        <v>0.17</v>
      </c>
    </row>
    <row r="221" spans="2:4" x14ac:dyDescent="0.2">
      <c r="B221" s="24" t="s">
        <v>322</v>
      </c>
      <c r="C221" s="35">
        <v>0</v>
      </c>
      <c r="D221" s="35">
        <v>0.16400000000000001</v>
      </c>
    </row>
    <row r="222" spans="2:4" x14ac:dyDescent="0.2">
      <c r="B222" s="24" t="s">
        <v>323</v>
      </c>
      <c r="C222" s="35">
        <v>0</v>
      </c>
      <c r="D222" s="35">
        <v>0.16400000000000001</v>
      </c>
    </row>
    <row r="223" spans="2:4" x14ac:dyDescent="0.2">
      <c r="B223" s="24" t="s">
        <v>324</v>
      </c>
      <c r="C223" s="35">
        <v>0</v>
      </c>
      <c r="D223" s="35">
        <v>7.8E-2</v>
      </c>
    </row>
    <row r="224" spans="2:4" x14ac:dyDescent="0.2">
      <c r="B224" s="24" t="s">
        <v>325</v>
      </c>
      <c r="C224" s="35">
        <v>0</v>
      </c>
      <c r="D224" s="35">
        <v>9.6000000000000002E-2</v>
      </c>
    </row>
    <row r="225" spans="2:4" x14ac:dyDescent="0.2">
      <c r="B225" s="24" t="s">
        <v>326</v>
      </c>
      <c r="C225" s="35">
        <v>0</v>
      </c>
      <c r="D225" s="35">
        <v>0.13700000000000001</v>
      </c>
    </row>
    <row r="226" spans="2:4" x14ac:dyDescent="0.2">
      <c r="B226" s="24" t="s">
        <v>327</v>
      </c>
      <c r="C226" s="35">
        <v>0</v>
      </c>
      <c r="D226" s="35">
        <v>0.18</v>
      </c>
    </row>
    <row r="227" spans="2:4" x14ac:dyDescent="0.2">
      <c r="B227" s="24" t="s">
        <v>328</v>
      </c>
      <c r="C227" s="35">
        <v>0</v>
      </c>
      <c r="D227" s="35">
        <v>0.224</v>
      </c>
    </row>
    <row r="228" spans="2:4" x14ac:dyDescent="0.2">
      <c r="B228" s="24" t="s">
        <v>329</v>
      </c>
      <c r="C228" s="35">
        <v>0</v>
      </c>
      <c r="D228" s="35">
        <v>0.12</v>
      </c>
    </row>
    <row r="229" spans="2:4" x14ac:dyDescent="0.2">
      <c r="B229" s="24" t="s">
        <v>330</v>
      </c>
      <c r="C229" s="35">
        <v>0</v>
      </c>
      <c r="D229" s="35">
        <v>0.12</v>
      </c>
    </row>
    <row r="230" spans="2:4" x14ac:dyDescent="0.2">
      <c r="B230" s="24" t="s">
        <v>331</v>
      </c>
      <c r="C230" s="35">
        <v>0</v>
      </c>
      <c r="D230" s="35">
        <v>0.2</v>
      </c>
    </row>
    <row r="231" spans="2:4" x14ac:dyDescent="0.2">
      <c r="B231" s="24" t="s">
        <v>332</v>
      </c>
      <c r="C231" s="35">
        <v>0</v>
      </c>
      <c r="D231" s="35">
        <v>0.22</v>
      </c>
    </row>
    <row r="232" spans="2:4" x14ac:dyDescent="0.2">
      <c r="B232" s="24" t="s">
        <v>333</v>
      </c>
      <c r="C232" s="35">
        <v>0</v>
      </c>
      <c r="D232" s="35">
        <v>0.28999999999999998</v>
      </c>
    </row>
    <row r="233" spans="2:4" x14ac:dyDescent="0.2">
      <c r="B233" s="24" t="s">
        <v>334</v>
      </c>
      <c r="C233" s="35">
        <v>0</v>
      </c>
      <c r="D233" s="35">
        <v>0.14799999999999999</v>
      </c>
    </row>
    <row r="234" spans="2:4" x14ac:dyDescent="0.2">
      <c r="B234" s="24" t="s">
        <v>335</v>
      </c>
      <c r="C234" s="35">
        <v>0</v>
      </c>
      <c r="D234" s="35">
        <v>0.28000000000000003</v>
      </c>
    </row>
    <row r="235" spans="2:4" x14ac:dyDescent="0.2">
      <c r="B235" s="24" t="s">
        <v>336</v>
      </c>
      <c r="C235" s="35">
        <v>0</v>
      </c>
      <c r="D235" s="35">
        <v>0.36</v>
      </c>
    </row>
    <row r="236" spans="2:4" x14ac:dyDescent="0.2">
      <c r="B236" s="24" t="s">
        <v>337</v>
      </c>
      <c r="C236" s="35">
        <v>0</v>
      </c>
      <c r="D236" s="35">
        <v>0.39700000000000002</v>
      </c>
    </row>
    <row r="237" spans="2:4" x14ac:dyDescent="0.2">
      <c r="B237" s="24" t="s">
        <v>338</v>
      </c>
      <c r="C237" s="35">
        <v>0</v>
      </c>
      <c r="D237" s="35">
        <v>4.2000000000000003E-2</v>
      </c>
    </row>
    <row r="238" spans="2:4" x14ac:dyDescent="0.2">
      <c r="B238" s="24" t="s">
        <v>339</v>
      </c>
      <c r="C238" s="35">
        <v>0</v>
      </c>
      <c r="D238" s="35">
        <v>5.8000000000000003E-2</v>
      </c>
    </row>
    <row r="239" spans="2:4" x14ac:dyDescent="0.2">
      <c r="B239" s="24" t="s">
        <v>340</v>
      </c>
      <c r="C239" s="35">
        <v>0</v>
      </c>
      <c r="D239" s="35">
        <v>9.7000000000000003E-2</v>
      </c>
    </row>
    <row r="240" spans="2:4" x14ac:dyDescent="0.2">
      <c r="B240" s="24" t="s">
        <v>341</v>
      </c>
      <c r="C240" s="35">
        <v>0</v>
      </c>
      <c r="D240" s="35">
        <v>0.11600000000000001</v>
      </c>
    </row>
    <row r="241" spans="2:4" x14ac:dyDescent="0.2">
      <c r="B241" s="24" t="s">
        <v>342</v>
      </c>
      <c r="C241" s="35">
        <v>0</v>
      </c>
      <c r="D241" s="35">
        <v>0.161</v>
      </c>
    </row>
    <row r="242" spans="2:4" x14ac:dyDescent="0.2">
      <c r="B242" s="24" t="s">
        <v>343</v>
      </c>
      <c r="C242" s="35">
        <v>0</v>
      </c>
      <c r="D242" s="35">
        <v>0.21299999999999999</v>
      </c>
    </row>
    <row r="243" spans="2:4" x14ac:dyDescent="0.2">
      <c r="B243" s="24" t="s">
        <v>344</v>
      </c>
      <c r="C243" s="35">
        <v>0</v>
      </c>
      <c r="D243" s="35">
        <v>0.12</v>
      </c>
    </row>
    <row r="244" spans="2:4" x14ac:dyDescent="0.2">
      <c r="B244" s="24" t="s">
        <v>345</v>
      </c>
      <c r="C244" s="35">
        <v>0</v>
      </c>
      <c r="D244" s="35">
        <v>0.12</v>
      </c>
    </row>
    <row r="245" spans="2:4" x14ac:dyDescent="0.2">
      <c r="B245" s="24" t="s">
        <v>346</v>
      </c>
      <c r="C245" s="35">
        <v>0</v>
      </c>
      <c r="D245" s="35">
        <v>0.2</v>
      </c>
    </row>
    <row r="246" spans="2:4" x14ac:dyDescent="0.2">
      <c r="B246" s="24" t="s">
        <v>347</v>
      </c>
      <c r="C246" s="35">
        <v>0</v>
      </c>
      <c r="D246" s="35">
        <v>0.22</v>
      </c>
    </row>
    <row r="247" spans="2:4" x14ac:dyDescent="0.2">
      <c r="B247" s="24" t="s">
        <v>348</v>
      </c>
      <c r="C247" s="35">
        <v>0</v>
      </c>
      <c r="D247" s="35">
        <v>0.28999999999999998</v>
      </c>
    </row>
    <row r="248" spans="2:4" x14ac:dyDescent="0.2">
      <c r="B248" s="24" t="s">
        <v>349</v>
      </c>
      <c r="C248" s="35">
        <v>0</v>
      </c>
      <c r="D248" s="35">
        <v>0.32100000000000001</v>
      </c>
    </row>
    <row r="249" spans="2:4" x14ac:dyDescent="0.2">
      <c r="B249" s="24" t="s">
        <v>350</v>
      </c>
      <c r="C249" s="35">
        <v>0</v>
      </c>
      <c r="D249" s="35">
        <v>0.17</v>
      </c>
    </row>
    <row r="250" spans="2:4" x14ac:dyDescent="0.2">
      <c r="B250" s="24" t="s">
        <v>351</v>
      </c>
      <c r="C250" s="35">
        <v>0</v>
      </c>
      <c r="D250" s="35">
        <v>4.7E-2</v>
      </c>
    </row>
    <row r="251" spans="2:4" x14ac:dyDescent="0.2">
      <c r="B251" s="24" t="s">
        <v>352</v>
      </c>
      <c r="C251" s="35">
        <v>0</v>
      </c>
      <c r="D251" s="35">
        <v>6.4000000000000001E-2</v>
      </c>
    </row>
    <row r="252" spans="2:4" x14ac:dyDescent="0.2">
      <c r="B252" s="24" t="s">
        <v>353</v>
      </c>
      <c r="C252" s="35">
        <v>0</v>
      </c>
      <c r="D252" s="35">
        <v>0.113</v>
      </c>
    </row>
    <row r="253" spans="2:4" x14ac:dyDescent="0.2">
      <c r="B253" s="24" t="s">
        <v>354</v>
      </c>
      <c r="C253" s="35">
        <v>0</v>
      </c>
      <c r="D253" s="35">
        <v>0.14499999999999999</v>
      </c>
    </row>
    <row r="254" spans="2:4" x14ac:dyDescent="0.2">
      <c r="B254" s="24" t="s">
        <v>355</v>
      </c>
      <c r="C254" s="35">
        <v>0</v>
      </c>
      <c r="D254" s="35">
        <v>0.17799999999999999</v>
      </c>
    </row>
    <row r="255" spans="2:4" x14ac:dyDescent="0.2">
      <c r="B255" s="24" t="s">
        <v>356</v>
      </c>
      <c r="C255" s="35">
        <v>0</v>
      </c>
      <c r="D255" s="35">
        <v>0.105</v>
      </c>
    </row>
    <row r="256" spans="2:4" x14ac:dyDescent="0.2">
      <c r="B256" s="24" t="s">
        <v>357</v>
      </c>
      <c r="C256" s="35">
        <v>0</v>
      </c>
      <c r="D256" s="35">
        <v>0.13</v>
      </c>
    </row>
    <row r="257" spans="2:4" x14ac:dyDescent="0.2">
      <c r="B257" s="24" t="s">
        <v>358</v>
      </c>
      <c r="C257" s="35">
        <v>0</v>
      </c>
      <c r="D257" s="35">
        <v>0.20300000000000001</v>
      </c>
    </row>
    <row r="258" spans="2:4" x14ac:dyDescent="0.2">
      <c r="B258" s="24" t="s">
        <v>359</v>
      </c>
      <c r="C258" s="35">
        <v>0</v>
      </c>
      <c r="D258" s="35">
        <v>0.24299999999999999</v>
      </c>
    </row>
    <row r="259" spans="2:4" x14ac:dyDescent="0.2">
      <c r="B259" s="24" t="s">
        <v>360</v>
      </c>
      <c r="C259" s="35">
        <v>0</v>
      </c>
      <c r="D259" s="35">
        <v>0.31</v>
      </c>
    </row>
    <row r="260" spans="2:4" x14ac:dyDescent="0.2">
      <c r="B260" s="24" t="s">
        <v>361</v>
      </c>
      <c r="C260" s="35">
        <v>0</v>
      </c>
      <c r="D260" s="35">
        <v>0.124</v>
      </c>
    </row>
    <row r="261" spans="2:4" x14ac:dyDescent="0.2">
      <c r="B261" s="24" t="s">
        <v>362</v>
      </c>
      <c r="C261" s="35">
        <v>0</v>
      </c>
      <c r="D261" s="35">
        <v>0.124</v>
      </c>
    </row>
    <row r="262" spans="2:4" x14ac:dyDescent="0.2">
      <c r="B262" s="24" t="s">
        <v>363</v>
      </c>
      <c r="C262" s="35">
        <v>0</v>
      </c>
      <c r="D262" s="35">
        <v>0.13900000000000001</v>
      </c>
    </row>
    <row r="263" spans="2:4" x14ac:dyDescent="0.2">
      <c r="B263" s="24" t="s">
        <v>364</v>
      </c>
      <c r="C263" s="35">
        <v>0</v>
      </c>
      <c r="D263" s="35">
        <v>0.20499999999999999</v>
      </c>
    </row>
    <row r="264" spans="2:4" x14ac:dyDescent="0.2">
      <c r="B264" s="24" t="s">
        <v>365</v>
      </c>
      <c r="C264" s="35">
        <v>0</v>
      </c>
      <c r="D264" s="35">
        <v>0.21199999999999999</v>
      </c>
    </row>
    <row r="265" spans="2:4" x14ac:dyDescent="0.2">
      <c r="B265" s="24" t="s">
        <v>366</v>
      </c>
      <c r="C265" s="35">
        <v>0</v>
      </c>
      <c r="D265" s="35">
        <v>0.124</v>
      </c>
    </row>
    <row r="266" spans="2:4" x14ac:dyDescent="0.2">
      <c r="B266" s="24" t="s">
        <v>367</v>
      </c>
      <c r="C266" s="35">
        <v>0</v>
      </c>
      <c r="D266" s="35">
        <v>0.124</v>
      </c>
    </row>
    <row r="267" spans="2:4" x14ac:dyDescent="0.2">
      <c r="B267" s="24" t="s">
        <v>368</v>
      </c>
      <c r="C267" s="35">
        <v>0</v>
      </c>
      <c r="D267" s="35">
        <v>0.21199999999999999</v>
      </c>
    </row>
    <row r="268" spans="2:4" x14ac:dyDescent="0.2">
      <c r="B268" s="24" t="s">
        <v>369</v>
      </c>
      <c r="C268" s="35">
        <v>0</v>
      </c>
      <c r="D268" s="35">
        <v>0.28299999999999997</v>
      </c>
    </row>
    <row r="269" spans="2:4" x14ac:dyDescent="0.2">
      <c r="B269" s="24" t="s">
        <v>370</v>
      </c>
      <c r="C269" s="35">
        <v>0</v>
      </c>
      <c r="D269" s="35">
        <v>0.313</v>
      </c>
    </row>
    <row r="270" spans="2:4" x14ac:dyDescent="0.2">
      <c r="B270" s="24" t="s">
        <v>371</v>
      </c>
      <c r="C270" s="35">
        <v>0</v>
      </c>
      <c r="D270" s="35">
        <v>0.17</v>
      </c>
    </row>
    <row r="271" spans="2:4" x14ac:dyDescent="0.2">
      <c r="B271" s="24" t="s">
        <v>372</v>
      </c>
      <c r="C271" s="35">
        <v>0</v>
      </c>
      <c r="D271" s="35">
        <v>0.16400000000000001</v>
      </c>
    </row>
    <row r="272" spans="2:4" x14ac:dyDescent="0.2">
      <c r="B272" s="24" t="s">
        <v>373</v>
      </c>
      <c r="C272" s="35">
        <v>0</v>
      </c>
      <c r="D272" s="35">
        <v>7.8E-2</v>
      </c>
    </row>
    <row r="273" spans="2:4" x14ac:dyDescent="0.2">
      <c r="B273" s="24" t="s">
        <v>374</v>
      </c>
      <c r="C273" s="35">
        <v>0</v>
      </c>
      <c r="D273" s="35">
        <v>9.6000000000000002E-2</v>
      </c>
    </row>
    <row r="274" spans="2:4" x14ac:dyDescent="0.2">
      <c r="B274" s="24" t="s">
        <v>375</v>
      </c>
      <c r="C274" s="35">
        <v>0</v>
      </c>
      <c r="D274" s="35">
        <v>0.13700000000000001</v>
      </c>
    </row>
    <row r="275" spans="2:4" x14ac:dyDescent="0.2">
      <c r="B275" s="24" t="s">
        <v>376</v>
      </c>
      <c r="C275" s="35">
        <v>0</v>
      </c>
      <c r="D275" s="35">
        <v>0.18</v>
      </c>
    </row>
    <row r="276" spans="2:4" x14ac:dyDescent="0.2">
      <c r="B276" s="24" t="s">
        <v>377</v>
      </c>
      <c r="C276" s="35">
        <v>0</v>
      </c>
      <c r="D276" s="35">
        <v>0.224</v>
      </c>
    </row>
    <row r="277" spans="2:4" x14ac:dyDescent="0.2">
      <c r="B277" s="24" t="s">
        <v>378</v>
      </c>
      <c r="C277" s="35">
        <v>0</v>
      </c>
      <c r="D277" s="35">
        <v>0.12</v>
      </c>
    </row>
    <row r="278" spans="2:4" x14ac:dyDescent="0.2">
      <c r="B278" s="24" t="s">
        <v>379</v>
      </c>
      <c r="C278" s="35">
        <v>0</v>
      </c>
      <c r="D278" s="35">
        <v>0.12</v>
      </c>
    </row>
    <row r="279" spans="2:4" x14ac:dyDescent="0.2">
      <c r="B279" s="24" t="s">
        <v>380</v>
      </c>
      <c r="C279" s="35">
        <v>0</v>
      </c>
      <c r="D279" s="35">
        <v>0.2</v>
      </c>
    </row>
    <row r="280" spans="2:4" x14ac:dyDescent="0.2">
      <c r="B280" s="24" t="s">
        <v>381</v>
      </c>
      <c r="C280" s="35">
        <v>0</v>
      </c>
      <c r="D280" s="35">
        <v>0.22</v>
      </c>
    </row>
    <row r="281" spans="2:4" x14ac:dyDescent="0.2">
      <c r="B281" s="24" t="s">
        <v>382</v>
      </c>
      <c r="C281" s="35">
        <v>0</v>
      </c>
      <c r="D281" s="35">
        <v>0.28999999999999998</v>
      </c>
    </row>
    <row r="282" spans="2:4" x14ac:dyDescent="0.2">
      <c r="B282" s="24" t="s">
        <v>383</v>
      </c>
      <c r="C282" s="35">
        <v>0</v>
      </c>
      <c r="D282" s="35">
        <v>0.14799999999999999</v>
      </c>
    </row>
    <row r="283" spans="2:4" x14ac:dyDescent="0.2">
      <c r="B283" s="24" t="s">
        <v>384</v>
      </c>
      <c r="C283" s="35">
        <v>0</v>
      </c>
      <c r="D283" s="35">
        <v>0.28000000000000003</v>
      </c>
    </row>
    <row r="284" spans="2:4" x14ac:dyDescent="0.2">
      <c r="B284" s="24" t="s">
        <v>385</v>
      </c>
      <c r="C284" s="35">
        <v>0</v>
      </c>
      <c r="D284" s="35">
        <v>0.36</v>
      </c>
    </row>
    <row r="285" spans="2:4" x14ac:dyDescent="0.2">
      <c r="B285" s="24" t="s">
        <v>386</v>
      </c>
      <c r="C285" s="35">
        <v>0</v>
      </c>
      <c r="D285" s="35">
        <v>0.39700000000000002</v>
      </c>
    </row>
    <row r="287" spans="2:4" x14ac:dyDescent="0.2">
      <c r="B287" s="168" t="s">
        <v>99</v>
      </c>
      <c r="C287" s="169"/>
      <c r="D287" s="170"/>
    </row>
    <row r="288" spans="2:4" x14ac:dyDescent="0.2">
      <c r="B288" s="163"/>
      <c r="C288" s="164"/>
      <c r="D288" s="165"/>
    </row>
    <row r="289" spans="2:4" ht="15.75" x14ac:dyDescent="0.25">
      <c r="B289" s="163"/>
      <c r="C289" s="164"/>
      <c r="D289" s="165"/>
    </row>
    <row r="290" spans="2:4" x14ac:dyDescent="0.2">
      <c r="B290" s="23" t="s">
        <v>22</v>
      </c>
      <c r="C290" s="34" t="s">
        <v>30</v>
      </c>
      <c r="D290" s="34" t="s">
        <v>31</v>
      </c>
    </row>
    <row r="291" spans="2:4" x14ac:dyDescent="0.2">
      <c r="B291" s="12" t="s">
        <v>387</v>
      </c>
      <c r="C291" s="37">
        <v>0</v>
      </c>
      <c r="D291" s="37">
        <v>8.6999999999999994E-2</v>
      </c>
    </row>
    <row r="292" spans="2:4" x14ac:dyDescent="0.2">
      <c r="B292" s="12" t="s">
        <v>388</v>
      </c>
      <c r="C292" s="37">
        <v>0</v>
      </c>
      <c r="D292" s="37">
        <v>0.03</v>
      </c>
    </row>
    <row r="293" spans="2:4" x14ac:dyDescent="0.2">
      <c r="B293" s="12" t="s">
        <v>389</v>
      </c>
      <c r="C293" s="37">
        <v>0</v>
      </c>
      <c r="D293" s="37">
        <v>1.7999999999999999E-2</v>
      </c>
    </row>
    <row r="294" spans="2:4" x14ac:dyDescent="0.2">
      <c r="B294" s="24" t="s">
        <v>390</v>
      </c>
      <c r="C294" s="35">
        <v>0</v>
      </c>
      <c r="D294" s="35">
        <v>2.9000000000000001E-2</v>
      </c>
    </row>
    <row r="295" spans="2:4" x14ac:dyDescent="0.2">
      <c r="B295" s="24" t="s">
        <v>391</v>
      </c>
      <c r="C295" s="35">
        <v>0</v>
      </c>
      <c r="D295" s="35">
        <v>9.9400000000000002E-2</v>
      </c>
    </row>
    <row r="296" spans="2:4" x14ac:dyDescent="0.2">
      <c r="B296" s="24" t="s">
        <v>392</v>
      </c>
      <c r="C296" s="35">
        <v>0</v>
      </c>
      <c r="D296" s="35">
        <v>0.15579999999999999</v>
      </c>
    </row>
    <row r="297" spans="2:4" x14ac:dyDescent="0.2">
      <c r="B297" s="24" t="s">
        <v>393</v>
      </c>
      <c r="C297" s="35">
        <v>0</v>
      </c>
      <c r="D297" s="35">
        <v>0.10009999999999999</v>
      </c>
    </row>
    <row r="298" spans="2:4" x14ac:dyDescent="0.2">
      <c r="B298" s="24" t="s">
        <v>394</v>
      </c>
      <c r="C298" s="35">
        <v>0</v>
      </c>
      <c r="D298" s="35">
        <v>0.15720000000000001</v>
      </c>
    </row>
    <row r="299" spans="2:4" x14ac:dyDescent="0.2">
      <c r="B299" s="24" t="s">
        <v>395</v>
      </c>
      <c r="C299" s="35">
        <v>0</v>
      </c>
      <c r="D299" s="35">
        <v>2.9000000000000001E-2</v>
      </c>
    </row>
    <row r="300" spans="2:4" x14ac:dyDescent="0.2">
      <c r="B300" s="24" t="s">
        <v>396</v>
      </c>
      <c r="C300" s="35">
        <v>0</v>
      </c>
      <c r="D300" s="35">
        <v>9.9400000000000002E-2</v>
      </c>
    </row>
    <row r="301" spans="2:4" x14ac:dyDescent="0.2">
      <c r="B301" s="24" t="s">
        <v>397</v>
      </c>
      <c r="C301" s="35">
        <v>0</v>
      </c>
      <c r="D301" s="35">
        <v>0.15579999999999999</v>
      </c>
    </row>
    <row r="302" spans="2:4" x14ac:dyDescent="0.2">
      <c r="B302" s="24" t="s">
        <v>398</v>
      </c>
      <c r="C302" s="35">
        <v>0</v>
      </c>
      <c r="D302" s="35">
        <v>0.10009999999999999</v>
      </c>
    </row>
    <row r="303" spans="2:4" x14ac:dyDescent="0.2">
      <c r="B303" s="24" t="s">
        <v>399</v>
      </c>
      <c r="C303" s="35">
        <v>0</v>
      </c>
      <c r="D303" s="35">
        <v>0.15720000000000001</v>
      </c>
    </row>
    <row r="305" spans="2:4" x14ac:dyDescent="0.2">
      <c r="B305" s="168" t="s">
        <v>100</v>
      </c>
      <c r="C305" s="169"/>
      <c r="D305" s="170"/>
    </row>
    <row r="306" spans="2:4" x14ac:dyDescent="0.2">
      <c r="B306" s="163"/>
      <c r="C306" s="164"/>
      <c r="D306" s="165"/>
    </row>
    <row r="307" spans="2:4" ht="15.75" x14ac:dyDescent="0.25">
      <c r="B307" s="163"/>
      <c r="C307" s="164"/>
      <c r="D307" s="165"/>
    </row>
    <row r="308" spans="2:4" x14ac:dyDescent="0.2">
      <c r="B308" s="23" t="s">
        <v>22</v>
      </c>
      <c r="C308" s="34" t="s">
        <v>30</v>
      </c>
      <c r="D308" s="34" t="s">
        <v>31</v>
      </c>
    </row>
    <row r="309" spans="2:4" x14ac:dyDescent="0.2">
      <c r="B309" s="12" t="s">
        <v>400</v>
      </c>
      <c r="C309" s="37">
        <v>0</v>
      </c>
      <c r="D309" s="37">
        <v>1.6400000000000001E-2</v>
      </c>
    </row>
    <row r="310" spans="2:4" x14ac:dyDescent="0.2">
      <c r="B310" s="12" t="s">
        <v>401</v>
      </c>
      <c r="C310" s="37">
        <v>0</v>
      </c>
      <c r="D310" s="37">
        <v>1.4999999999999999E-2</v>
      </c>
    </row>
    <row r="311" spans="2:4" x14ac:dyDescent="0.2">
      <c r="B311" s="24" t="s">
        <v>402</v>
      </c>
      <c r="C311" s="35">
        <v>0</v>
      </c>
      <c r="D311" s="35">
        <v>1.7999999999999999E-2</v>
      </c>
    </row>
    <row r="312" spans="2:4" x14ac:dyDescent="0.2">
      <c r="B312" s="24" t="s">
        <v>403</v>
      </c>
      <c r="C312" s="35">
        <v>0</v>
      </c>
      <c r="D312" s="35">
        <v>1.7999999999999999E-2</v>
      </c>
    </row>
    <row r="314" spans="2:4" x14ac:dyDescent="0.2">
      <c r="B314" s="168" t="s">
        <v>101</v>
      </c>
      <c r="C314" s="169"/>
      <c r="D314" s="170"/>
    </row>
    <row r="315" spans="2:4" x14ac:dyDescent="0.2">
      <c r="B315" s="163"/>
      <c r="C315" s="164"/>
      <c r="D315" s="165"/>
    </row>
    <row r="316" spans="2:4" ht="15.75" x14ac:dyDescent="0.25">
      <c r="B316" s="163"/>
      <c r="C316" s="164"/>
      <c r="D316" s="165"/>
    </row>
    <row r="317" spans="2:4" x14ac:dyDescent="0.2">
      <c r="B317" s="23" t="s">
        <v>22</v>
      </c>
      <c r="C317" s="34" t="s">
        <v>30</v>
      </c>
      <c r="D317" s="34" t="s">
        <v>31</v>
      </c>
    </row>
    <row r="318" spans="2:4" x14ac:dyDescent="0.2">
      <c r="B318" s="12" t="s">
        <v>404</v>
      </c>
      <c r="C318" s="37">
        <v>0</v>
      </c>
      <c r="D318" s="37">
        <v>0.06</v>
      </c>
    </row>
    <row r="319" spans="2:4" x14ac:dyDescent="0.2">
      <c r="B319" s="12" t="s">
        <v>405</v>
      </c>
      <c r="C319" s="37">
        <v>0</v>
      </c>
      <c r="D319" s="37">
        <v>0.06</v>
      </c>
    </row>
    <row r="320" spans="2:4" x14ac:dyDescent="0.2">
      <c r="B320" s="12" t="s">
        <v>406</v>
      </c>
      <c r="C320" s="37">
        <v>0</v>
      </c>
      <c r="D320" s="37">
        <v>0.06</v>
      </c>
    </row>
    <row r="321" spans="2:4" x14ac:dyDescent="0.2">
      <c r="B321" s="20" t="s">
        <v>407</v>
      </c>
      <c r="C321" s="37">
        <v>0</v>
      </c>
      <c r="D321" s="37">
        <v>1.2</v>
      </c>
    </row>
    <row r="322" spans="2:4" x14ac:dyDescent="0.2">
      <c r="B322" s="20" t="s">
        <v>408</v>
      </c>
      <c r="C322" s="37">
        <v>0</v>
      </c>
      <c r="D322" s="37">
        <v>1.9</v>
      </c>
    </row>
    <row r="324" spans="2:4" x14ac:dyDescent="0.2">
      <c r="B324" s="168" t="s">
        <v>409</v>
      </c>
      <c r="C324" s="169"/>
      <c r="D324" s="170"/>
    </row>
    <row r="325" spans="2:4" x14ac:dyDescent="0.2">
      <c r="B325" s="163"/>
      <c r="C325" s="164"/>
      <c r="D325" s="165"/>
    </row>
    <row r="326" spans="2:4" ht="15.75" x14ac:dyDescent="0.25">
      <c r="B326" s="163"/>
      <c r="C326" s="164"/>
      <c r="D326" s="165"/>
    </row>
    <row r="327" spans="2:4" x14ac:dyDescent="0.2">
      <c r="B327" s="23" t="s">
        <v>22</v>
      </c>
      <c r="C327" s="34" t="s">
        <v>30</v>
      </c>
      <c r="D327" s="34" t="s">
        <v>31</v>
      </c>
    </row>
    <row r="328" spans="2:4" x14ac:dyDescent="0.2">
      <c r="B328" s="12" t="s">
        <v>410</v>
      </c>
      <c r="C328" s="37">
        <v>1.2999999999999999E-2</v>
      </c>
      <c r="D328" s="37">
        <v>0.06</v>
      </c>
    </row>
    <row r="329" spans="2:4" x14ac:dyDescent="0.2">
      <c r="B329" s="12" t="s">
        <v>411</v>
      </c>
      <c r="C329" s="37">
        <v>6.0000000000000002E-5</v>
      </c>
      <c r="D329" s="37">
        <v>0.08</v>
      </c>
    </row>
    <row r="330" spans="2:4" x14ac:dyDescent="0.2">
      <c r="B330" s="12" t="s">
        <v>412</v>
      </c>
      <c r="C330" s="37">
        <v>4.5000000000000003E-5</v>
      </c>
      <c r="D330" s="37">
        <v>0.16</v>
      </c>
    </row>
    <row r="331" spans="2:4" x14ac:dyDescent="0.2">
      <c r="B331" s="12" t="s">
        <v>413</v>
      </c>
      <c r="C331" s="37">
        <v>4.5000000000000003E-5</v>
      </c>
      <c r="D331" s="37">
        <v>0.16</v>
      </c>
    </row>
    <row r="343" ht="12" customHeight="1" x14ac:dyDescent="0.2"/>
    <row r="344" ht="12" customHeight="1" x14ac:dyDescent="0.2"/>
    <row r="372" spans="2:4" x14ac:dyDescent="0.2">
      <c r="B372" s="12"/>
      <c r="C372" s="37"/>
      <c r="D372" s="37"/>
    </row>
  </sheetData>
  <mergeCells count="12">
    <mergeCell ref="B326:D326"/>
    <mergeCell ref="B1:D1"/>
    <mergeCell ref="B2:D2"/>
    <mergeCell ref="B156:D156"/>
    <mergeCell ref="B157:D157"/>
    <mergeCell ref="B287:D288"/>
    <mergeCell ref="B289:D289"/>
    <mergeCell ref="B305:D306"/>
    <mergeCell ref="B307:D307"/>
    <mergeCell ref="B314:D315"/>
    <mergeCell ref="B316:D316"/>
    <mergeCell ref="B324:D325"/>
  </mergeCells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1454DB-9D09-4795-A1BC-E6907B08AA39}">
  <dimension ref="A1:E105"/>
  <sheetViews>
    <sheetView topLeftCell="A3" workbookViewId="0">
      <selection activeCell="C4" sqref="C4"/>
    </sheetView>
  </sheetViews>
  <sheetFormatPr defaultRowHeight="12" customHeight="1" x14ac:dyDescent="0.25"/>
  <cols>
    <col min="1" max="1" width="1.85546875" customWidth="1"/>
    <col min="2" max="2" width="25.42578125" customWidth="1"/>
  </cols>
  <sheetData>
    <row r="1" spans="1:5" ht="24" customHeight="1" x14ac:dyDescent="0.25">
      <c r="A1" s="1"/>
      <c r="B1" s="171" t="s">
        <v>414</v>
      </c>
      <c r="C1" s="172"/>
      <c r="D1" s="173"/>
      <c r="E1" s="1"/>
    </row>
    <row r="2" spans="1:5" ht="12" customHeight="1" x14ac:dyDescent="0.25">
      <c r="A2" s="1"/>
      <c r="B2" s="29"/>
      <c r="C2" s="28"/>
      <c r="D2" s="30"/>
      <c r="E2" s="1"/>
    </row>
    <row r="3" spans="1:5" ht="12" customHeight="1" x14ac:dyDescent="0.25">
      <c r="A3" s="1"/>
      <c r="B3" s="31" t="s">
        <v>22</v>
      </c>
      <c r="C3" s="32" t="s">
        <v>30</v>
      </c>
      <c r="D3" s="33" t="s">
        <v>31</v>
      </c>
      <c r="E3" s="1"/>
    </row>
    <row r="4" spans="1:5" ht="12" customHeight="1" x14ac:dyDescent="0.25">
      <c r="A4" s="1"/>
      <c r="B4" s="52" t="s">
        <v>415</v>
      </c>
      <c r="C4" s="52"/>
      <c r="D4" s="52"/>
      <c r="E4" s="1"/>
    </row>
    <row r="5" spans="1:5" ht="12" customHeight="1" x14ac:dyDescent="0.25">
      <c r="A5" s="1"/>
      <c r="B5" s="52" t="s">
        <v>416</v>
      </c>
      <c r="C5" s="52"/>
      <c r="D5" s="52"/>
      <c r="E5" s="1"/>
    </row>
    <row r="6" spans="1:5" ht="12" customHeight="1" x14ac:dyDescent="0.25">
      <c r="A6" s="1"/>
      <c r="B6" s="52" t="s">
        <v>417</v>
      </c>
      <c r="C6" s="52"/>
      <c r="D6" s="52"/>
      <c r="E6" s="1"/>
    </row>
    <row r="7" spans="1:5" ht="12" customHeight="1" x14ac:dyDescent="0.25">
      <c r="A7" s="1"/>
      <c r="B7" s="52" t="s">
        <v>418</v>
      </c>
      <c r="C7" s="52"/>
      <c r="D7" s="52"/>
      <c r="E7" s="1"/>
    </row>
    <row r="8" spans="1:5" ht="12" customHeight="1" x14ac:dyDescent="0.25">
      <c r="A8" s="1"/>
      <c r="B8" s="52" t="s">
        <v>419</v>
      </c>
      <c r="C8" s="52"/>
      <c r="D8" s="52"/>
      <c r="E8" s="1"/>
    </row>
    <row r="9" spans="1:5" ht="12" customHeight="1" x14ac:dyDescent="0.25">
      <c r="A9" s="1"/>
      <c r="B9" s="52" t="s">
        <v>420</v>
      </c>
      <c r="C9" s="52"/>
      <c r="D9" s="52"/>
      <c r="E9" s="1"/>
    </row>
    <row r="10" spans="1:5" ht="12" customHeight="1" x14ac:dyDescent="0.25">
      <c r="A10" s="1"/>
      <c r="B10" s="52" t="s">
        <v>421</v>
      </c>
      <c r="C10" s="52"/>
      <c r="D10" s="52"/>
      <c r="E10" s="1"/>
    </row>
    <row r="11" spans="1:5" ht="12" customHeight="1" x14ac:dyDescent="0.25">
      <c r="A11" s="1"/>
      <c r="B11" s="52" t="s">
        <v>422</v>
      </c>
      <c r="C11" s="52"/>
      <c r="D11" s="52"/>
      <c r="E11" s="1"/>
    </row>
    <row r="12" spans="1:5" ht="12" customHeight="1" x14ac:dyDescent="0.25">
      <c r="A12" s="1"/>
      <c r="B12" s="52" t="s">
        <v>423</v>
      </c>
      <c r="C12" s="52"/>
      <c r="D12" s="52"/>
      <c r="E12" s="1"/>
    </row>
    <row r="13" spans="1:5" ht="12" customHeight="1" x14ac:dyDescent="0.25">
      <c r="A13" s="1"/>
      <c r="B13" s="52" t="s">
        <v>424</v>
      </c>
      <c r="C13" s="52"/>
      <c r="D13" s="52"/>
      <c r="E13" s="1"/>
    </row>
    <row r="14" spans="1:5" ht="12" customHeight="1" x14ac:dyDescent="0.25">
      <c r="A14" s="1"/>
      <c r="B14" s="52" t="s">
        <v>425</v>
      </c>
      <c r="C14" s="52"/>
      <c r="D14" s="52"/>
      <c r="E14" s="1"/>
    </row>
    <row r="15" spans="1:5" ht="12" customHeight="1" x14ac:dyDescent="0.25">
      <c r="A15" s="1"/>
      <c r="B15" s="52" t="s">
        <v>426</v>
      </c>
      <c r="C15" s="52"/>
      <c r="D15" s="52"/>
      <c r="E15" s="1"/>
    </row>
    <row r="16" spans="1:5" ht="12" customHeight="1" x14ac:dyDescent="0.25">
      <c r="A16" s="1"/>
      <c r="B16" s="52" t="s">
        <v>427</v>
      </c>
      <c r="C16" s="52"/>
      <c r="D16" s="52"/>
      <c r="E16" s="1"/>
    </row>
    <row r="17" spans="1:5" ht="12" customHeight="1" x14ac:dyDescent="0.25">
      <c r="A17" s="1"/>
      <c r="B17" s="52" t="s">
        <v>428</v>
      </c>
      <c r="C17" s="52"/>
      <c r="D17" s="52"/>
      <c r="E17" s="1"/>
    </row>
    <row r="18" spans="1:5" ht="12" customHeight="1" x14ac:dyDescent="0.25">
      <c r="A18" s="1"/>
      <c r="B18" s="52" t="s">
        <v>429</v>
      </c>
      <c r="C18" s="52"/>
      <c r="D18" s="52"/>
      <c r="E18" s="1"/>
    </row>
    <row r="19" spans="1:5" ht="12" customHeight="1" x14ac:dyDescent="0.25">
      <c r="A19" s="1"/>
      <c r="B19" s="52" t="s">
        <v>430</v>
      </c>
      <c r="C19" s="52"/>
      <c r="D19" s="52"/>
      <c r="E19" s="1"/>
    </row>
    <row r="20" spans="1:5" ht="12" customHeight="1" x14ac:dyDescent="0.25">
      <c r="A20" s="1"/>
      <c r="B20" s="52" t="s">
        <v>431</v>
      </c>
      <c r="C20" s="52"/>
      <c r="D20" s="52"/>
      <c r="E20" s="1"/>
    </row>
    <row r="21" spans="1:5" ht="12" customHeight="1" x14ac:dyDescent="0.25">
      <c r="A21" s="1"/>
      <c r="B21" s="52" t="s">
        <v>432</v>
      </c>
      <c r="C21" s="52"/>
      <c r="D21" s="52"/>
      <c r="E21" s="1"/>
    </row>
    <row r="22" spans="1:5" ht="12" customHeight="1" x14ac:dyDescent="0.25">
      <c r="A22" s="1"/>
      <c r="B22" s="52" t="s">
        <v>433</v>
      </c>
      <c r="C22" s="52"/>
      <c r="D22" s="52"/>
      <c r="E22" s="1"/>
    </row>
    <row r="23" spans="1:5" ht="12" customHeight="1" x14ac:dyDescent="0.25">
      <c r="A23" s="1"/>
      <c r="B23" s="52" t="s">
        <v>434</v>
      </c>
      <c r="C23" s="52"/>
      <c r="D23" s="52"/>
      <c r="E23" s="1"/>
    </row>
    <row r="24" spans="1:5" ht="12" customHeight="1" x14ac:dyDescent="0.25">
      <c r="A24" s="1"/>
      <c r="B24" s="52" t="s">
        <v>435</v>
      </c>
      <c r="C24" s="52"/>
      <c r="D24" s="52"/>
      <c r="E24" s="1"/>
    </row>
    <row r="25" spans="1:5" ht="12" customHeight="1" x14ac:dyDescent="0.25">
      <c r="A25" s="1"/>
      <c r="B25" s="52" t="s">
        <v>436</v>
      </c>
      <c r="C25" s="52"/>
      <c r="D25" s="52"/>
      <c r="E25" s="1"/>
    </row>
    <row r="26" spans="1:5" ht="12" customHeight="1" x14ac:dyDescent="0.25">
      <c r="A26" s="1"/>
      <c r="B26" s="52" t="s">
        <v>437</v>
      </c>
      <c r="C26" s="52"/>
      <c r="D26" s="52"/>
      <c r="E26" s="1"/>
    </row>
    <row r="27" spans="1:5" ht="12" customHeight="1" x14ac:dyDescent="0.25">
      <c r="A27" s="1"/>
      <c r="B27" s="52" t="s">
        <v>438</v>
      </c>
      <c r="C27" s="52"/>
      <c r="D27" s="52"/>
      <c r="E27" s="1"/>
    </row>
    <row r="28" spans="1:5" ht="12" customHeight="1" x14ac:dyDescent="0.25">
      <c r="A28" s="1"/>
      <c r="B28" s="52" t="s">
        <v>439</v>
      </c>
      <c r="C28" s="52"/>
      <c r="D28" s="52"/>
      <c r="E28" s="1"/>
    </row>
    <row r="29" spans="1:5" ht="12" customHeight="1" x14ac:dyDescent="0.25">
      <c r="A29" s="1"/>
      <c r="B29" s="52" t="s">
        <v>440</v>
      </c>
      <c r="C29" s="52"/>
      <c r="D29" s="52"/>
      <c r="E29" s="1"/>
    </row>
    <row r="30" spans="1:5" ht="12" customHeight="1" x14ac:dyDescent="0.25">
      <c r="A30" s="1"/>
      <c r="B30" s="52" t="s">
        <v>441</v>
      </c>
      <c r="C30" s="52"/>
      <c r="D30" s="52"/>
      <c r="E30" s="1"/>
    </row>
    <row r="31" spans="1:5" ht="12" customHeight="1" x14ac:dyDescent="0.25">
      <c r="A31" s="1"/>
      <c r="B31" s="52" t="s">
        <v>442</v>
      </c>
      <c r="C31" s="52"/>
      <c r="D31" s="52"/>
      <c r="E31" s="1"/>
    </row>
    <row r="32" spans="1:5" ht="12" customHeight="1" x14ac:dyDescent="0.25">
      <c r="A32" s="1"/>
      <c r="B32" s="52" t="s">
        <v>443</v>
      </c>
      <c r="C32" s="52"/>
      <c r="D32" s="52"/>
      <c r="E32" s="1"/>
    </row>
    <row r="33" spans="1:5" ht="12" customHeight="1" x14ac:dyDescent="0.25">
      <c r="A33" s="1"/>
      <c r="B33" s="52" t="s">
        <v>444</v>
      </c>
      <c r="C33" s="52"/>
      <c r="D33" s="52"/>
      <c r="E33" s="1"/>
    </row>
    <row r="34" spans="1:5" ht="12" customHeight="1" x14ac:dyDescent="0.25">
      <c r="A34" s="1"/>
      <c r="B34" s="52" t="s">
        <v>445</v>
      </c>
      <c r="C34" s="52"/>
      <c r="D34" s="52"/>
      <c r="E34" s="1"/>
    </row>
    <row r="35" spans="1:5" ht="12" customHeight="1" x14ac:dyDescent="0.25">
      <c r="A35" s="1"/>
      <c r="B35" s="52" t="s">
        <v>446</v>
      </c>
      <c r="C35" s="52"/>
      <c r="D35" s="52"/>
      <c r="E35" s="1"/>
    </row>
    <row r="36" spans="1:5" ht="12" customHeight="1" x14ac:dyDescent="0.25">
      <c r="A36" s="1"/>
      <c r="B36" s="52" t="s">
        <v>447</v>
      </c>
      <c r="C36" s="52"/>
      <c r="D36" s="52"/>
      <c r="E36" s="1"/>
    </row>
    <row r="37" spans="1:5" ht="12" customHeight="1" x14ac:dyDescent="0.25">
      <c r="A37" s="1"/>
      <c r="B37" s="52" t="s">
        <v>448</v>
      </c>
      <c r="C37" s="52"/>
      <c r="D37" s="52"/>
      <c r="E37" s="1"/>
    </row>
    <row r="38" spans="1:5" ht="12" customHeight="1" x14ac:dyDescent="0.25">
      <c r="A38" s="1"/>
      <c r="B38" s="52" t="s">
        <v>449</v>
      </c>
      <c r="C38" s="52"/>
      <c r="D38" s="52"/>
      <c r="E38" s="1"/>
    </row>
    <row r="39" spans="1:5" ht="12" customHeight="1" x14ac:dyDescent="0.25">
      <c r="A39" s="1"/>
      <c r="B39" s="52" t="s">
        <v>450</v>
      </c>
      <c r="C39" s="52"/>
      <c r="D39" s="52"/>
      <c r="E39" s="1"/>
    </row>
    <row r="40" spans="1:5" ht="12" customHeight="1" x14ac:dyDescent="0.25">
      <c r="A40" s="1"/>
      <c r="B40" s="52" t="s">
        <v>451</v>
      </c>
      <c r="C40" s="52"/>
      <c r="D40" s="52"/>
      <c r="E40" s="1"/>
    </row>
    <row r="41" spans="1:5" ht="12" customHeight="1" x14ac:dyDescent="0.25">
      <c r="A41" s="1"/>
      <c r="B41" s="52" t="s">
        <v>452</v>
      </c>
      <c r="C41" s="52"/>
      <c r="D41" s="52"/>
      <c r="E41" s="1"/>
    </row>
    <row r="42" spans="1:5" ht="12" customHeight="1" x14ac:dyDescent="0.25">
      <c r="A42" s="1"/>
      <c r="B42" s="52" t="s">
        <v>453</v>
      </c>
      <c r="C42" s="52"/>
      <c r="D42" s="52"/>
      <c r="E42" s="1"/>
    </row>
    <row r="43" spans="1:5" ht="12" customHeight="1" x14ac:dyDescent="0.25">
      <c r="A43" s="1"/>
      <c r="B43" s="52" t="s">
        <v>454</v>
      </c>
      <c r="C43" s="52"/>
      <c r="D43" s="52"/>
      <c r="E43" s="1"/>
    </row>
    <row r="44" spans="1:5" ht="12" customHeight="1" x14ac:dyDescent="0.25">
      <c r="A44" s="1"/>
      <c r="B44" s="52" t="s">
        <v>455</v>
      </c>
      <c r="C44" s="52"/>
      <c r="D44" s="52"/>
      <c r="E44" s="1"/>
    </row>
    <row r="45" spans="1:5" ht="12" customHeight="1" x14ac:dyDescent="0.25">
      <c r="A45" s="1"/>
      <c r="B45" s="52" t="s">
        <v>456</v>
      </c>
      <c r="C45" s="52"/>
      <c r="D45" s="52"/>
      <c r="E45" s="1"/>
    </row>
    <row r="46" spans="1:5" ht="12" customHeight="1" x14ac:dyDescent="0.25">
      <c r="A46" s="1"/>
      <c r="B46" s="52" t="s">
        <v>457</v>
      </c>
      <c r="C46" s="52"/>
      <c r="D46" s="52"/>
      <c r="E46" s="1"/>
    </row>
    <row r="47" spans="1:5" ht="12" customHeight="1" x14ac:dyDescent="0.25">
      <c r="A47" s="1"/>
      <c r="B47" s="52" t="s">
        <v>458</v>
      </c>
      <c r="C47" s="52"/>
      <c r="D47" s="52"/>
      <c r="E47" s="1"/>
    </row>
    <row r="48" spans="1:5" ht="12" customHeight="1" x14ac:dyDescent="0.25">
      <c r="A48" s="1"/>
      <c r="B48" s="52" t="s">
        <v>459</v>
      </c>
      <c r="C48" s="52"/>
      <c r="D48" s="52"/>
      <c r="E48" s="1"/>
    </row>
    <row r="49" spans="1:5" ht="12" customHeight="1" x14ac:dyDescent="0.25">
      <c r="A49" s="1"/>
      <c r="B49" s="52" t="s">
        <v>460</v>
      </c>
      <c r="C49" s="52"/>
      <c r="D49" s="52"/>
      <c r="E49" s="1"/>
    </row>
    <row r="50" spans="1:5" ht="12" customHeight="1" x14ac:dyDescent="0.25">
      <c r="A50" s="1"/>
      <c r="B50" s="52" t="s">
        <v>461</v>
      </c>
      <c r="C50" s="52"/>
      <c r="D50" s="52"/>
      <c r="E50" s="1"/>
    </row>
    <row r="51" spans="1:5" ht="12" customHeight="1" x14ac:dyDescent="0.25">
      <c r="A51" s="1"/>
      <c r="B51" s="52" t="s">
        <v>462</v>
      </c>
      <c r="C51" s="52"/>
      <c r="D51" s="52"/>
      <c r="E51" s="1"/>
    </row>
    <row r="52" spans="1:5" ht="12" customHeight="1" x14ac:dyDescent="0.25">
      <c r="A52" s="1"/>
      <c r="B52" s="52" t="s">
        <v>463</v>
      </c>
      <c r="C52" s="52"/>
      <c r="D52" s="52"/>
      <c r="E52" s="1"/>
    </row>
    <row r="53" spans="1:5" ht="12" customHeight="1" x14ac:dyDescent="0.25">
      <c r="A53" s="1"/>
      <c r="B53" s="52" t="s">
        <v>464</v>
      </c>
      <c r="C53" s="52"/>
      <c r="D53" s="52"/>
      <c r="E53" s="1"/>
    </row>
    <row r="54" spans="1:5" ht="12" customHeight="1" x14ac:dyDescent="0.25">
      <c r="A54" s="1"/>
      <c r="B54" s="52" t="s">
        <v>465</v>
      </c>
      <c r="C54" s="52"/>
      <c r="D54" s="52"/>
      <c r="E54" s="1"/>
    </row>
    <row r="55" spans="1:5" ht="12" customHeight="1" x14ac:dyDescent="0.25">
      <c r="A55" s="1"/>
      <c r="B55" s="52" t="s">
        <v>466</v>
      </c>
      <c r="C55" s="52"/>
      <c r="D55" s="52"/>
      <c r="E55" s="1"/>
    </row>
    <row r="56" spans="1:5" ht="12" customHeight="1" x14ac:dyDescent="0.25">
      <c r="A56" s="1"/>
      <c r="B56" s="52" t="s">
        <v>467</v>
      </c>
      <c r="C56" s="52"/>
      <c r="D56" s="52"/>
      <c r="E56" s="1"/>
    </row>
    <row r="57" spans="1:5" ht="12" customHeight="1" x14ac:dyDescent="0.25">
      <c r="A57" s="1"/>
      <c r="B57" s="52" t="s">
        <v>468</v>
      </c>
      <c r="C57" s="52"/>
      <c r="D57" s="52"/>
      <c r="E57" s="1"/>
    </row>
    <row r="58" spans="1:5" ht="12" customHeight="1" x14ac:dyDescent="0.25">
      <c r="A58" s="1"/>
      <c r="B58" s="52" t="s">
        <v>469</v>
      </c>
      <c r="C58" s="52"/>
      <c r="D58" s="52"/>
      <c r="E58" s="1"/>
    </row>
    <row r="59" spans="1:5" ht="12" customHeight="1" x14ac:dyDescent="0.25">
      <c r="A59" s="1"/>
      <c r="B59" s="52" t="s">
        <v>470</v>
      </c>
      <c r="C59" s="52"/>
      <c r="D59" s="52"/>
      <c r="E59" s="1"/>
    </row>
    <row r="60" spans="1:5" ht="12" customHeight="1" x14ac:dyDescent="0.25">
      <c r="A60" s="1"/>
      <c r="B60" s="52" t="s">
        <v>471</v>
      </c>
      <c r="C60" s="52"/>
      <c r="D60" s="52"/>
      <c r="E60" s="1"/>
    </row>
    <row r="61" spans="1:5" ht="12" customHeight="1" x14ac:dyDescent="0.25">
      <c r="A61" s="1"/>
      <c r="B61" s="52" t="s">
        <v>472</v>
      </c>
      <c r="C61" s="52"/>
      <c r="D61" s="52"/>
      <c r="E61" s="1"/>
    </row>
    <row r="62" spans="1:5" ht="12" customHeight="1" x14ac:dyDescent="0.25">
      <c r="A62" s="1"/>
      <c r="B62" s="52" t="s">
        <v>473</v>
      </c>
      <c r="C62" s="52"/>
      <c r="D62" s="52"/>
      <c r="E62" s="1"/>
    </row>
    <row r="63" spans="1:5" ht="12" customHeight="1" x14ac:dyDescent="0.25">
      <c r="A63" s="1"/>
      <c r="B63" s="52" t="s">
        <v>474</v>
      </c>
      <c r="C63" s="52"/>
      <c r="D63" s="52"/>
      <c r="E63" s="1"/>
    </row>
    <row r="64" spans="1:5" ht="12" customHeight="1" x14ac:dyDescent="0.25">
      <c r="A64" s="1"/>
      <c r="B64" s="52" t="s">
        <v>475</v>
      </c>
      <c r="C64" s="52"/>
      <c r="D64" s="52"/>
      <c r="E64" s="1"/>
    </row>
    <row r="65" spans="1:5" ht="12" customHeight="1" x14ac:dyDescent="0.25">
      <c r="A65" s="1"/>
      <c r="B65" s="52" t="s">
        <v>476</v>
      </c>
      <c r="C65" s="52"/>
      <c r="D65" s="52"/>
      <c r="E65" s="1"/>
    </row>
    <row r="66" spans="1:5" ht="12" customHeight="1" x14ac:dyDescent="0.25">
      <c r="A66" s="1"/>
      <c r="B66" s="52" t="s">
        <v>477</v>
      </c>
      <c r="C66" s="52"/>
      <c r="D66" s="52"/>
      <c r="E66" s="1"/>
    </row>
    <row r="67" spans="1:5" ht="12" customHeight="1" x14ac:dyDescent="0.25">
      <c r="A67" s="1"/>
      <c r="B67" s="52" t="s">
        <v>478</v>
      </c>
      <c r="C67" s="52"/>
      <c r="D67" s="52"/>
      <c r="E67" s="1"/>
    </row>
    <row r="68" spans="1:5" ht="12" customHeight="1" x14ac:dyDescent="0.25">
      <c r="A68" s="1"/>
      <c r="B68" s="52" t="s">
        <v>479</v>
      </c>
      <c r="C68" s="52"/>
      <c r="D68" s="52"/>
      <c r="E68" s="1"/>
    </row>
    <row r="69" spans="1:5" ht="12" customHeight="1" x14ac:dyDescent="0.25">
      <c r="A69" s="1"/>
      <c r="B69" s="52" t="s">
        <v>480</v>
      </c>
      <c r="C69" s="52"/>
      <c r="D69" s="52"/>
      <c r="E69" s="1"/>
    </row>
    <row r="70" spans="1:5" ht="12" customHeight="1" x14ac:dyDescent="0.25">
      <c r="A70" s="1"/>
      <c r="B70" s="52" t="s">
        <v>481</v>
      </c>
      <c r="C70" s="52"/>
      <c r="D70" s="52"/>
      <c r="E70" s="1"/>
    </row>
    <row r="71" spans="1:5" ht="12" customHeight="1" x14ac:dyDescent="0.25">
      <c r="A71" s="1"/>
      <c r="B71" s="52" t="s">
        <v>482</v>
      </c>
      <c r="C71" s="52"/>
      <c r="D71" s="52"/>
      <c r="E71" s="1"/>
    </row>
    <row r="72" spans="1:5" ht="12" customHeight="1" x14ac:dyDescent="0.25">
      <c r="A72" s="1"/>
      <c r="B72" s="52" t="s">
        <v>483</v>
      </c>
      <c r="C72" s="52"/>
      <c r="D72" s="52"/>
      <c r="E72" s="1"/>
    </row>
    <row r="73" spans="1:5" ht="12" customHeight="1" x14ac:dyDescent="0.25">
      <c r="A73" s="1"/>
      <c r="B73" s="52" t="s">
        <v>484</v>
      </c>
      <c r="C73" s="52"/>
      <c r="D73" s="52"/>
      <c r="E73" s="1"/>
    </row>
    <row r="74" spans="1:5" ht="12" customHeight="1" x14ac:dyDescent="0.25">
      <c r="A74" s="1"/>
      <c r="B74" s="52" t="s">
        <v>485</v>
      </c>
      <c r="C74" s="52"/>
      <c r="D74" s="52"/>
      <c r="E74" s="1"/>
    </row>
    <row r="75" spans="1:5" ht="12" customHeight="1" x14ac:dyDescent="0.25">
      <c r="A75" s="1"/>
      <c r="B75" s="52" t="s">
        <v>486</v>
      </c>
      <c r="C75" s="52"/>
      <c r="D75" s="52"/>
      <c r="E75" s="1"/>
    </row>
    <row r="76" spans="1:5" ht="12" customHeight="1" x14ac:dyDescent="0.25">
      <c r="A76" s="1"/>
      <c r="B76" s="52" t="s">
        <v>487</v>
      </c>
      <c r="C76" s="52"/>
      <c r="D76" s="52"/>
      <c r="E76" s="1"/>
    </row>
    <row r="77" spans="1:5" ht="12" customHeight="1" x14ac:dyDescent="0.25">
      <c r="A77" s="1"/>
      <c r="B77" s="52" t="s">
        <v>488</v>
      </c>
      <c r="C77" s="52"/>
      <c r="D77" s="52"/>
      <c r="E77" s="1"/>
    </row>
    <row r="78" spans="1:5" ht="12" customHeight="1" x14ac:dyDescent="0.25">
      <c r="A78" s="1"/>
      <c r="B78" s="52" t="s">
        <v>489</v>
      </c>
      <c r="C78" s="52"/>
      <c r="D78" s="52"/>
      <c r="E78" s="1"/>
    </row>
    <row r="79" spans="1:5" ht="12" customHeight="1" x14ac:dyDescent="0.25">
      <c r="A79" s="1"/>
      <c r="B79" s="52" t="s">
        <v>490</v>
      </c>
      <c r="C79" s="52"/>
      <c r="D79" s="52"/>
      <c r="E79" s="1"/>
    </row>
    <row r="80" spans="1:5" ht="12" customHeight="1" x14ac:dyDescent="0.25">
      <c r="A80" s="1"/>
      <c r="B80" s="52" t="s">
        <v>491</v>
      </c>
      <c r="C80" s="52"/>
      <c r="D80" s="52"/>
      <c r="E80" s="1"/>
    </row>
    <row r="81" spans="1:5" ht="12" customHeight="1" x14ac:dyDescent="0.25">
      <c r="A81" s="1"/>
      <c r="B81" s="52" t="s">
        <v>492</v>
      </c>
      <c r="C81" s="52"/>
      <c r="D81" s="52"/>
      <c r="E81" s="1"/>
    </row>
    <row r="82" spans="1:5" ht="12" customHeight="1" x14ac:dyDescent="0.25">
      <c r="A82" s="1"/>
      <c r="B82" s="52" t="s">
        <v>493</v>
      </c>
      <c r="C82" s="52"/>
      <c r="D82" s="52"/>
      <c r="E82" s="1"/>
    </row>
    <row r="83" spans="1:5" ht="12" customHeight="1" x14ac:dyDescent="0.25">
      <c r="A83" s="1"/>
      <c r="B83" s="52" t="s">
        <v>494</v>
      </c>
      <c r="C83" s="52"/>
      <c r="D83" s="52"/>
      <c r="E83" s="1"/>
    </row>
    <row r="84" spans="1:5" ht="12" customHeight="1" x14ac:dyDescent="0.25">
      <c r="A84" s="1"/>
      <c r="B84" s="52" t="s">
        <v>495</v>
      </c>
      <c r="C84" s="52"/>
      <c r="D84" s="52"/>
      <c r="E84" s="1"/>
    </row>
    <row r="85" spans="1:5" ht="12" customHeight="1" x14ac:dyDescent="0.25">
      <c r="A85" s="1"/>
      <c r="B85" s="52" t="s">
        <v>496</v>
      </c>
      <c r="C85" s="52"/>
      <c r="D85" s="52"/>
      <c r="E85" s="1"/>
    </row>
    <row r="86" spans="1:5" ht="12" customHeight="1" x14ac:dyDescent="0.25">
      <c r="A86" s="1"/>
      <c r="B86" s="52" t="s">
        <v>497</v>
      </c>
      <c r="C86" s="52"/>
      <c r="D86" s="52"/>
      <c r="E86" s="1"/>
    </row>
    <row r="87" spans="1:5" ht="12" customHeight="1" x14ac:dyDescent="0.25">
      <c r="A87" s="1"/>
      <c r="B87" s="52" t="s">
        <v>498</v>
      </c>
      <c r="C87" s="52"/>
      <c r="D87" s="52"/>
      <c r="E87" s="1"/>
    </row>
    <row r="88" spans="1:5" ht="12" customHeight="1" x14ac:dyDescent="0.25">
      <c r="A88" s="1"/>
      <c r="B88" s="52" t="s">
        <v>499</v>
      </c>
      <c r="C88" s="52"/>
      <c r="D88" s="52"/>
      <c r="E88" s="1"/>
    </row>
    <row r="89" spans="1:5" ht="12" customHeight="1" x14ac:dyDescent="0.25">
      <c r="A89" s="1"/>
      <c r="B89" s="52" t="s">
        <v>500</v>
      </c>
      <c r="C89" s="52"/>
      <c r="D89" s="52"/>
      <c r="E89" s="1"/>
    </row>
    <row r="90" spans="1:5" ht="12" customHeight="1" x14ac:dyDescent="0.25">
      <c r="A90" s="1"/>
      <c r="B90" s="52" t="s">
        <v>501</v>
      </c>
      <c r="C90" s="52"/>
      <c r="D90" s="52"/>
      <c r="E90" s="1"/>
    </row>
    <row r="91" spans="1:5" ht="12" customHeight="1" x14ac:dyDescent="0.25">
      <c r="A91" s="1"/>
      <c r="B91" s="52" t="s">
        <v>502</v>
      </c>
      <c r="C91" s="52"/>
      <c r="D91" s="52"/>
      <c r="E91" s="1"/>
    </row>
    <row r="92" spans="1:5" ht="12" customHeight="1" x14ac:dyDescent="0.25">
      <c r="A92" s="1"/>
      <c r="B92" s="52" t="s">
        <v>503</v>
      </c>
      <c r="C92" s="52"/>
      <c r="D92" s="52"/>
      <c r="E92" s="1"/>
    </row>
    <row r="93" spans="1:5" ht="12" customHeight="1" x14ac:dyDescent="0.25">
      <c r="A93" s="1"/>
      <c r="B93" s="52" t="s">
        <v>504</v>
      </c>
      <c r="C93" s="52"/>
      <c r="D93" s="52"/>
      <c r="E93" s="1"/>
    </row>
    <row r="94" spans="1:5" ht="12" customHeight="1" x14ac:dyDescent="0.25">
      <c r="A94" s="1"/>
      <c r="B94" s="52" t="s">
        <v>505</v>
      </c>
      <c r="C94" s="52"/>
      <c r="D94" s="52"/>
      <c r="E94" s="1"/>
    </row>
    <row r="95" spans="1:5" ht="12" customHeight="1" x14ac:dyDescent="0.25">
      <c r="A95" s="1"/>
      <c r="B95" s="52" t="s">
        <v>506</v>
      </c>
      <c r="C95" s="52"/>
      <c r="D95" s="52"/>
      <c r="E95" s="1"/>
    </row>
    <row r="96" spans="1:5" ht="12" customHeight="1" x14ac:dyDescent="0.25">
      <c r="A96" s="1"/>
      <c r="B96" s="52" t="s">
        <v>507</v>
      </c>
      <c r="C96" s="52"/>
      <c r="D96" s="52"/>
      <c r="E96" s="1"/>
    </row>
    <row r="97" spans="1:5" ht="12" customHeight="1" x14ac:dyDescent="0.25">
      <c r="A97" s="1"/>
      <c r="B97" s="52" t="s">
        <v>508</v>
      </c>
      <c r="C97" s="52"/>
      <c r="D97" s="52"/>
      <c r="E97" s="1"/>
    </row>
    <row r="98" spans="1:5" ht="12" customHeight="1" x14ac:dyDescent="0.25">
      <c r="A98" s="1"/>
      <c r="B98" s="52" t="s">
        <v>509</v>
      </c>
      <c r="C98" s="52"/>
      <c r="D98" s="52"/>
      <c r="E98" s="1"/>
    </row>
    <row r="99" spans="1:5" ht="12" customHeight="1" x14ac:dyDescent="0.25">
      <c r="A99" s="1"/>
      <c r="B99" s="52" t="s">
        <v>510</v>
      </c>
      <c r="C99" s="52"/>
      <c r="D99" s="52"/>
      <c r="E99" s="1"/>
    </row>
    <row r="100" spans="1:5" ht="12" customHeight="1" x14ac:dyDescent="0.25">
      <c r="A100" s="1"/>
      <c r="B100" s="52" t="s">
        <v>511</v>
      </c>
      <c r="C100" s="52"/>
      <c r="D100" s="52"/>
      <c r="E100" s="1"/>
    </row>
    <row r="101" spans="1:5" ht="12" customHeight="1" x14ac:dyDescent="0.25">
      <c r="A101" s="1"/>
      <c r="B101" s="52" t="s">
        <v>512</v>
      </c>
      <c r="C101" s="52"/>
      <c r="D101" s="52"/>
      <c r="E101" s="1"/>
    </row>
    <row r="102" spans="1:5" ht="12" customHeight="1" x14ac:dyDescent="0.25">
      <c r="A102" s="1"/>
      <c r="B102" s="52" t="s">
        <v>513</v>
      </c>
      <c r="C102" s="52"/>
      <c r="D102" s="52"/>
      <c r="E102" s="1"/>
    </row>
    <row r="103" spans="1:5" ht="12" customHeight="1" x14ac:dyDescent="0.25">
      <c r="A103" s="1"/>
      <c r="B103" s="52" t="s">
        <v>514</v>
      </c>
      <c r="C103" s="52"/>
      <c r="D103" s="52"/>
      <c r="E103" s="1"/>
    </row>
    <row r="104" spans="1:5" ht="12" customHeight="1" x14ac:dyDescent="0.25">
      <c r="A104" s="1"/>
      <c r="B104" s="1"/>
      <c r="C104" s="1"/>
      <c r="D104" s="1"/>
      <c r="E104" s="1"/>
    </row>
    <row r="105" spans="1:5" ht="12" customHeight="1" x14ac:dyDescent="0.25">
      <c r="A105" s="1"/>
      <c r="B105" s="1"/>
      <c r="C105" s="1"/>
      <c r="D105" s="1"/>
      <c r="E105" s="1"/>
    </row>
  </sheetData>
  <sheetProtection sheet="1" objects="1" scenarios="1"/>
  <mergeCells count="1">
    <mergeCell ref="B1:D1"/>
  </mergeCells>
  <phoneticPr fontId="0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935330ACBED8F4BBE410FB616DFCCB8" ma:contentTypeVersion="19" ma:contentTypeDescription="Create a new document." ma:contentTypeScope="" ma:versionID="9805f2f4784215731916620af527f0e3">
  <xsd:schema xmlns:xsd="http://www.w3.org/2001/XMLSchema" xmlns:xs="http://www.w3.org/2001/XMLSchema" xmlns:p="http://schemas.microsoft.com/office/2006/metadata/properties" xmlns:ns2="58307325-9636-4ced-a130-f6a42a9cae9c" xmlns:ns3="9827f3e9-c56b-4641-921d-41a766b18bbc" targetNamespace="http://schemas.microsoft.com/office/2006/metadata/properties" ma:root="true" ma:fieldsID="af5470ee14eec0dc08ef166c32e84650" ns2:_="" ns3:_="">
    <xsd:import namespace="58307325-9636-4ced-a130-f6a42a9cae9c"/>
    <xsd:import namespace="9827f3e9-c56b-4641-921d-41a766b18bb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_Flow_SignoffStatu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8307325-9636-4ced-a130-f6a42a9cae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_Flow_SignoffStatus" ma:index="21" nillable="true" ma:displayName="Sign-off status" ma:internalName="Sign_x002d_off_x0020_status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3fb7235c-7dad-4164-b333-255060b9618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27f3e9-c56b-4641-921d-41a766b18bbc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ed3d78e6-d161-44bd-a312-d2ae73c5887c}" ma:internalName="TaxCatchAll" ma:showField="CatchAllData" ma:web="9827f3e9-c56b-4641-921d-41a766b18bb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827f3e9-c56b-4641-921d-41a766b18bbc" xsi:nil="true"/>
    <lcf76f155ced4ddcb4097134ff3c332f xmlns="58307325-9636-4ced-a130-f6a42a9cae9c">
      <Terms xmlns="http://schemas.microsoft.com/office/infopath/2007/PartnerControls"/>
    </lcf76f155ced4ddcb4097134ff3c332f>
    <_Flow_SignoffStatus xmlns="58307325-9636-4ced-a130-f6a42a9cae9c" xsi:nil="true"/>
  </documentManagement>
</p:properties>
</file>

<file path=customXml/itemProps1.xml><?xml version="1.0" encoding="utf-8"?>
<ds:datastoreItem xmlns:ds="http://schemas.openxmlformats.org/officeDocument/2006/customXml" ds:itemID="{72B40E8C-DDEF-4149-93B0-2B98E254583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900E4FD-2B07-40E7-980D-724E340146C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8307325-9636-4ced-a130-f6a42a9cae9c"/>
    <ds:schemaRef ds:uri="9827f3e9-c56b-4641-921d-41a766b18bb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21A0656-82B2-424F-A444-DC6AB41C1496}">
  <ds:schemaRefs>
    <ds:schemaRef ds:uri="http://schemas.microsoft.com/office/2006/metadata/properties"/>
    <ds:schemaRef ds:uri="http://schemas.microsoft.com/office/infopath/2007/PartnerControls"/>
    <ds:schemaRef ds:uri="9827f3e9-c56b-4641-921d-41a766b18bbc"/>
    <ds:schemaRef ds:uri="58307325-9636-4ced-a130-f6a42a9cae9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8</vt:i4>
      </vt:variant>
    </vt:vector>
  </HeadingPairs>
  <TitlesOfParts>
    <vt:vector size="11" baseType="lpstr">
      <vt:lpstr>PFC-6006</vt:lpstr>
      <vt:lpstr>Device Database</vt:lpstr>
      <vt:lpstr>User Defined</vt:lpstr>
      <vt:lpstr>Conv_Detectors</vt:lpstr>
      <vt:lpstr>Horn_Strobes</vt:lpstr>
      <vt:lpstr>Horns</vt:lpstr>
      <vt:lpstr>MiniHorns</vt:lpstr>
      <vt:lpstr>Other_Notification</vt:lpstr>
      <vt:lpstr>'PFC-6006'!Print_Area</vt:lpstr>
      <vt:lpstr>Strobes</vt:lpstr>
      <vt:lpstr>User_Defined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Craig Summers</dc:creator>
  <cp:keywords/>
  <dc:description/>
  <cp:lastModifiedBy>Laura Wall</cp:lastModifiedBy>
  <cp:revision/>
  <dcterms:created xsi:type="dcterms:W3CDTF">2011-12-25T02:49:30Z</dcterms:created>
  <dcterms:modified xsi:type="dcterms:W3CDTF">2024-11-05T20:06:18Z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0x0101006935330ACBED8F4BBE410FB616DFCCB8</vt:lpwstr>
  </property>
  <property fmtid="{D5CDD505-2E9C-101B-9397-08002B2CF9AE}" pid="3" name="MediaServiceImageTags">
    <vt:lpwstr/>
  </property>
</Properties>
</file>